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30" yWindow="540" windowWidth="16695" windowHeight="11325" tabRatio="874"/>
  </bookViews>
  <sheets>
    <sheet name="日程表" sheetId="12" r:id="rId1"/>
    <sheet name="１節" sheetId="15" r:id="rId2"/>
    <sheet name="２節" sheetId="19" r:id="rId3"/>
  </sheets>
  <calcPr calcId="125725"/>
</workbook>
</file>

<file path=xl/calcChain.xml><?xml version="1.0" encoding="utf-8"?>
<calcChain xmlns="http://schemas.openxmlformats.org/spreadsheetml/2006/main">
  <c r="S17" i="12"/>
  <c r="Q17"/>
  <c r="M21" s="1"/>
  <c r="S15"/>
  <c r="H21" s="1"/>
  <c r="Q15"/>
  <c r="J21" s="1"/>
  <c r="P15"/>
  <c r="H19" s="1"/>
  <c r="N15"/>
  <c r="J19" s="1"/>
  <c r="S13"/>
  <c r="E21" s="1"/>
  <c r="Q13"/>
  <c r="P13"/>
  <c r="E19" s="1"/>
  <c r="N13"/>
  <c r="S11"/>
  <c r="B21" s="1"/>
  <c r="Q11"/>
  <c r="P11"/>
  <c r="B19" s="1"/>
  <c r="N11"/>
  <c r="D19" s="1"/>
  <c r="M11"/>
  <c r="B17" s="1"/>
  <c r="K11"/>
  <c r="P17"/>
  <c r="K19" s="1"/>
  <c r="N17"/>
  <c r="M19" s="1"/>
  <c r="M13"/>
  <c r="E17" s="1"/>
  <c r="K13"/>
  <c r="J11"/>
  <c r="B15" s="1"/>
  <c r="H11"/>
  <c r="D15" s="1"/>
  <c r="S19"/>
  <c r="N21" s="1"/>
  <c r="Q19"/>
  <c r="P21" s="1"/>
  <c r="J13"/>
  <c r="E15" s="1"/>
  <c r="H13"/>
  <c r="M15"/>
  <c r="H17" s="1"/>
  <c r="K15"/>
  <c r="J17" s="1"/>
  <c r="G11"/>
  <c r="B13" s="1"/>
  <c r="E11"/>
  <c r="H8"/>
  <c r="AH7" s="1"/>
  <c r="Q8"/>
  <c r="AH8" s="1"/>
  <c r="N8"/>
  <c r="AH6" s="1"/>
  <c r="K8"/>
  <c r="AF8" s="1"/>
  <c r="E14" i="15" s="1"/>
  <c r="M15" s="1"/>
  <c r="E8" i="12"/>
  <c r="AH5" s="1"/>
  <c r="B8"/>
  <c r="AF5" s="1"/>
  <c r="W10" l="1"/>
  <c r="W14"/>
  <c r="W18"/>
  <c r="I12"/>
  <c r="O12"/>
  <c r="W16"/>
  <c r="L12"/>
  <c r="R10"/>
  <c r="AF10"/>
  <c r="E16" i="15" s="1"/>
  <c r="L17" s="1"/>
  <c r="X10" i="12"/>
  <c r="Y10" s="1"/>
  <c r="W12"/>
  <c r="L10"/>
  <c r="R12"/>
  <c r="G15"/>
  <c r="F14" s="1"/>
  <c r="F10"/>
  <c r="G17"/>
  <c r="F16" s="1"/>
  <c r="D21"/>
  <c r="L14"/>
  <c r="C14"/>
  <c r="O10"/>
  <c r="I10"/>
  <c r="I18"/>
  <c r="O14"/>
  <c r="R16"/>
  <c r="R14"/>
  <c r="D13"/>
  <c r="I16"/>
  <c r="I20"/>
  <c r="L18"/>
  <c r="C18"/>
  <c r="O20"/>
  <c r="D17"/>
  <c r="K21"/>
  <c r="L20" s="1"/>
  <c r="R18"/>
  <c r="G19"/>
  <c r="F18" s="1"/>
  <c r="O16"/>
  <c r="G21"/>
  <c r="F20" s="1"/>
  <c r="AF7"/>
  <c r="E13" i="15" s="1"/>
  <c r="M14" s="1"/>
  <c r="AF6" i="12"/>
  <c r="AH16" s="1"/>
  <c r="J12" i="19" s="1"/>
  <c r="AI6" i="12"/>
  <c r="E11" i="15"/>
  <c r="AJ18" i="12"/>
  <c r="M14" i="19" s="1"/>
  <c r="AI11" i="12"/>
  <c r="AF20"/>
  <c r="E16" i="19" s="1"/>
  <c r="AJ8" i="12"/>
  <c r="AI15"/>
  <c r="L11" i="19" s="1"/>
  <c r="AF17" i="12"/>
  <c r="E13" i="19" s="1"/>
  <c r="AI20" i="12"/>
  <c r="L16" i="19" s="1"/>
  <c r="AH21" i="12"/>
  <c r="J17" i="19" s="1"/>
  <c r="AJ11" i="12"/>
  <c r="AJ16"/>
  <c r="M12" i="19" s="1"/>
  <c r="AI22" i="12"/>
  <c r="L18" i="19" s="1"/>
  <c r="AH10" i="12"/>
  <c r="J16" i="15" s="1"/>
  <c r="M17" s="1"/>
  <c r="AH19" i="12"/>
  <c r="J15" i="19" s="1"/>
  <c r="AI9" i="12"/>
  <c r="J14" i="15"/>
  <c r="L15" s="1"/>
  <c r="AH15" i="12"/>
  <c r="J11" i="19" s="1"/>
  <c r="AJ10" i="12"/>
  <c r="AJ15"/>
  <c r="M11" i="19" s="1"/>
  <c r="AH17" i="12"/>
  <c r="J13" i="19" s="1"/>
  <c r="J12" i="15"/>
  <c r="L13" s="1"/>
  <c r="AI18" i="12"/>
  <c r="L14" i="19" s="1"/>
  <c r="AF19" i="12"/>
  <c r="E15" i="19" s="1"/>
  <c r="AI7" i="12"/>
  <c r="AH22"/>
  <c r="J18" i="19" s="1"/>
  <c r="AJ20" i="12"/>
  <c r="M16" i="19" s="1"/>
  <c r="AH9" i="12"/>
  <c r="J15" i="15" s="1"/>
  <c r="M16" s="1"/>
  <c r="AH11" i="12"/>
  <c r="J17" i="15" s="1"/>
  <c r="AI16" i="12"/>
  <c r="L12" i="19" s="1"/>
  <c r="J13" i="15"/>
  <c r="M11" s="1"/>
  <c r="AF22" i="12"/>
  <c r="E18" i="19" s="1"/>
  <c r="AI8" i="12"/>
  <c r="AI19"/>
  <c r="L15" i="19" s="1"/>
  <c r="AF18" i="12"/>
  <c r="E14" i="19" s="1"/>
  <c r="AJ5" i="12"/>
  <c r="AF15"/>
  <c r="E11" i="19" s="1"/>
  <c r="D24" s="1"/>
  <c r="AJ21" i="12"/>
  <c r="M17" i="19" s="1"/>
  <c r="AF11" i="12"/>
  <c r="E17" i="15" s="1"/>
  <c r="AF16" i="12"/>
  <c r="E12" i="19" s="1"/>
  <c r="AH18" i="12"/>
  <c r="J14" i="19" s="1"/>
  <c r="AI17" i="12"/>
  <c r="L13" i="19" s="1"/>
  <c r="AJ6" i="12"/>
  <c r="AJ22"/>
  <c r="M18" i="19" s="1"/>
  <c r="AI10" i="12"/>
  <c r="J11" i="15"/>
  <c r="M12" s="1"/>
  <c r="AF21" i="12"/>
  <c r="E17" i="19" s="1"/>
  <c r="AJ19" i="12"/>
  <c r="M15" i="19" s="1"/>
  <c r="AF9" i="12"/>
  <c r="E15" i="15" s="1"/>
  <c r="L16" s="1"/>
  <c r="L12" l="1"/>
  <c r="D23"/>
  <c r="X18" i="12"/>
  <c r="Y18" s="1"/>
  <c r="C12"/>
  <c r="X12"/>
  <c r="Y12" s="1"/>
  <c r="C20"/>
  <c r="X20"/>
  <c r="T18"/>
  <c r="V18"/>
  <c r="U18"/>
  <c r="V10"/>
  <c r="U10"/>
  <c r="T10"/>
  <c r="X14"/>
  <c r="Y14" s="1"/>
  <c r="T14"/>
  <c r="U14"/>
  <c r="V14"/>
  <c r="W20"/>
  <c r="Y20" s="1"/>
  <c r="C16"/>
  <c r="X16"/>
  <c r="Y16" s="1"/>
  <c r="L14" i="15"/>
  <c r="AI21" i="12"/>
  <c r="L17" i="19" s="1"/>
  <c r="E12" i="15"/>
  <c r="AJ9" i="12"/>
  <c r="AH20"/>
  <c r="J16" i="19" s="1"/>
  <c r="AI5" i="12"/>
  <c r="AJ7"/>
  <c r="AJ17"/>
  <c r="M13" i="19" s="1"/>
  <c r="Z10" i="12" l="1"/>
  <c r="AA10" s="1"/>
  <c r="Z18"/>
  <c r="AA18" s="1"/>
  <c r="Z14"/>
  <c r="AA14" s="1"/>
  <c r="V20"/>
  <c r="U20"/>
  <c r="T20"/>
  <c r="T16"/>
  <c r="U16"/>
  <c r="V16"/>
  <c r="T12"/>
  <c r="V12"/>
  <c r="U12"/>
  <c r="M13" i="15"/>
  <c r="L11"/>
  <c r="Z16" i="12" l="1"/>
  <c r="AA16" s="1"/>
  <c r="Z20"/>
  <c r="AA20" s="1"/>
  <c r="Z12"/>
  <c r="AA12" s="1"/>
  <c r="AB14" l="1"/>
  <c r="AB16"/>
  <c r="AB12"/>
  <c r="AB10"/>
  <c r="AB20"/>
  <c r="AB18"/>
</calcChain>
</file>

<file path=xl/sharedStrings.xml><?xml version="1.0" encoding="utf-8"?>
<sst xmlns="http://schemas.openxmlformats.org/spreadsheetml/2006/main" count="182" uniqueCount="88">
  <si>
    <t>ＮＯ</t>
    <phoneticPr fontId="1"/>
  </si>
  <si>
    <t>ｖｓ</t>
    <phoneticPr fontId="1"/>
  </si>
  <si>
    <t>ｖｓ</t>
    <phoneticPr fontId="1"/>
  </si>
  <si>
    <t>ｖｓ</t>
    <phoneticPr fontId="1"/>
  </si>
  <si>
    <t>試合形式</t>
    <rPh sb="0" eb="2">
      <t>シアイ</t>
    </rPh>
    <rPh sb="2" eb="4">
      <t>ケイシキ</t>
    </rPh>
    <phoneticPr fontId="1"/>
  </si>
  <si>
    <t>順位決定方法</t>
    <rPh sb="0" eb="2">
      <t>ジュンイ</t>
    </rPh>
    <rPh sb="2" eb="4">
      <t>ケッテイ</t>
    </rPh>
    <rPh sb="4" eb="6">
      <t>ホウホウ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</si>
  <si>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</si>
  <si>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</si>
  <si>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順位決定方法　　①勝ち点（勝３・引分１・負０）　②得失点差　③多得点　④直接対決結果</t>
    <rPh sb="0" eb="2">
      <t>ジュンイ</t>
    </rPh>
    <rPh sb="2" eb="4">
      <t>ケッテイ</t>
    </rPh>
    <rPh sb="4" eb="6">
      <t>ホウホウ</t>
    </rPh>
    <rPh sb="9" eb="12">
      <t>カチテン</t>
    </rPh>
    <rPh sb="13" eb="14">
      <t>カ</t>
    </rPh>
    <rPh sb="16" eb="18">
      <t>ヒキワ</t>
    </rPh>
    <rPh sb="20" eb="21">
      <t>マ</t>
    </rPh>
    <rPh sb="25" eb="28">
      <t>トクシッテン</t>
    </rPh>
    <rPh sb="28" eb="29">
      <t>サ</t>
    </rPh>
    <rPh sb="31" eb="32">
      <t>タ</t>
    </rPh>
    <rPh sb="32" eb="34">
      <t>トクテン</t>
    </rPh>
    <rPh sb="36" eb="38">
      <t>チョクセツ</t>
    </rPh>
    <rPh sb="38" eb="40">
      <t>タイケツ</t>
    </rPh>
    <rPh sb="40" eb="42">
      <t>ケッカ</t>
    </rPh>
    <phoneticPr fontId="1"/>
  </si>
  <si>
    <t>【日程】</t>
    <rPh sb="1" eb="3">
      <t>ニッテイ</t>
    </rPh>
    <phoneticPr fontId="1"/>
  </si>
  <si>
    <t>ｖｓ</t>
    <phoneticPr fontId="1"/>
  </si>
  <si>
    <t>ｖｓ</t>
    <phoneticPr fontId="1"/>
  </si>
  <si>
    <t>①</t>
    <phoneticPr fontId="1"/>
  </si>
  <si>
    <t>②</t>
    <phoneticPr fontId="1"/>
  </si>
  <si>
    <t>③</t>
    <phoneticPr fontId="1"/>
  </si>
  <si>
    <t>主審</t>
    <rPh sb="0" eb="2">
      <t>シュシン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</si>
  <si>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</si>
  <si>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</si>
  <si>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</si>
  <si>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</si>
  <si>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ｖｓ</t>
    <phoneticPr fontId="1"/>
  </si>
  <si>
    <t>日      程</t>
    <rPh sb="0" eb="1">
      <t>ヒ</t>
    </rPh>
    <rPh sb="7" eb="8">
      <t>ホド</t>
    </rPh>
    <phoneticPr fontId="1"/>
  </si>
  <si>
    <t>会      場</t>
    <rPh sb="0" eb="1">
      <t>カイ</t>
    </rPh>
    <rPh sb="7" eb="8">
      <t>バ</t>
    </rPh>
    <phoneticPr fontId="1"/>
  </si>
  <si>
    <t>①勝ち点（勝３・引分１・負０）②得失点差③多得点④直接対決結果</t>
    <rPh sb="1" eb="4">
      <t>カチテン</t>
    </rPh>
    <rPh sb="5" eb="6">
      <t>カ</t>
    </rPh>
    <rPh sb="8" eb="9">
      <t>ヒキワ</t>
    </rPh>
    <rPh sb="9" eb="10">
      <t>ワ</t>
    </rPh>
    <rPh sb="12" eb="13">
      <t>マ</t>
    </rPh>
    <rPh sb="16" eb="19">
      <t>トクシッテン</t>
    </rPh>
    <rPh sb="19" eb="20">
      <t>サ</t>
    </rPh>
    <rPh sb="21" eb="22">
      <t>タ</t>
    </rPh>
    <rPh sb="22" eb="24">
      <t>トクテン</t>
    </rPh>
    <rPh sb="25" eb="27">
      <t>チョクセツ</t>
    </rPh>
    <rPh sb="27" eb="29">
      <t>タイケツ</t>
    </rPh>
    <rPh sb="29" eb="31">
      <t>ケッカ</t>
    </rPh>
    <phoneticPr fontId="1"/>
  </si>
  <si>
    <t>組み合わせ</t>
    <rPh sb="0" eb="1">
      <t>ク</t>
    </rPh>
    <rPh sb="2" eb="3">
      <t>ア</t>
    </rPh>
    <phoneticPr fontId="1"/>
  </si>
  <si>
    <t>ＮＯ</t>
    <phoneticPr fontId="1"/>
  </si>
  <si>
    <t>ｖｓ</t>
    <phoneticPr fontId="1"/>
  </si>
  <si>
    <t>ｖｓ</t>
    <phoneticPr fontId="1"/>
  </si>
  <si>
    <t>ｖｓ</t>
    <phoneticPr fontId="1"/>
  </si>
  <si>
    <t>留意事項</t>
    <rPh sb="0" eb="2">
      <t>リュウイ</t>
    </rPh>
    <rPh sb="2" eb="4">
      <t>ジコウ</t>
    </rPh>
    <phoneticPr fontId="1"/>
  </si>
  <si>
    <t>○雨天で中止の場合は、各チームへ午前７時３０分までに連絡する。</t>
    <rPh sb="1" eb="3">
      <t>ウテン</t>
    </rPh>
    <rPh sb="4" eb="6">
      <t>チュウシ</t>
    </rPh>
    <rPh sb="7" eb="9">
      <t>バアイ</t>
    </rPh>
    <rPh sb="11" eb="12">
      <t>カク</t>
    </rPh>
    <rPh sb="16" eb="18">
      <t>ゴゼン</t>
    </rPh>
    <rPh sb="19" eb="20">
      <t>ジ</t>
    </rPh>
    <rPh sb="22" eb="23">
      <t>フン</t>
    </rPh>
    <rPh sb="26" eb="28">
      <t>レンラク</t>
    </rPh>
    <phoneticPr fontId="1"/>
  </si>
  <si>
    <t>※小雨決行とする</t>
    <rPh sb="1" eb="3">
      <t>コサメ</t>
    </rPh>
    <rPh sb="3" eb="5">
      <t>ケッコウ</t>
    </rPh>
    <phoneticPr fontId="1"/>
  </si>
  <si>
    <t>○会場後始末：最終試合の２チームで行う。（トンボかけも）</t>
    <rPh sb="1" eb="3">
      <t>カイジョウ</t>
    </rPh>
    <rPh sb="3" eb="6">
      <t>アトシマツ</t>
    </rPh>
    <rPh sb="7" eb="9">
      <t>サイシュウ</t>
    </rPh>
    <rPh sb="9" eb="11">
      <t>シアイ</t>
    </rPh>
    <rPh sb="17" eb="18">
      <t>オコナ</t>
    </rPh>
    <phoneticPr fontId="1"/>
  </si>
  <si>
    <t>ｖｓ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</si>
  <si>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</si>
  <si>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</si>
  <si>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</si>
  <si>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</si>
  <si>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</si>
  <si>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</si>
  <si>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ｖｓ</t>
    <phoneticPr fontId="1"/>
  </si>
  <si>
    <t>５年生リーグ1節</t>
    <rPh sb="1" eb="3">
      <t>ネンセイ</t>
    </rPh>
    <rPh sb="7" eb="8">
      <t>セツ</t>
    </rPh>
    <phoneticPr fontId="1"/>
  </si>
  <si>
    <t>５年生リーグ2節</t>
    <rPh sb="1" eb="3">
      <t>ネンセイ</t>
    </rPh>
    <rPh sb="7" eb="8">
      <t>セツ</t>
    </rPh>
    <phoneticPr fontId="1"/>
  </si>
  <si>
    <t>補助審</t>
    <rPh sb="0" eb="2">
      <t>ホジョ</t>
    </rPh>
    <rPh sb="2" eb="3">
      <t>シン</t>
    </rPh>
    <phoneticPr fontId="1"/>
  </si>
  <si>
    <t>15-5-15</t>
    <phoneticPr fontId="1"/>
  </si>
  <si>
    <t>６チームによるリーグ戦（コート68ｍ×50ｍ）</t>
    <rPh sb="7" eb="11">
      <t>リーグセン</t>
    </rPh>
    <phoneticPr fontId="1"/>
  </si>
  <si>
    <t>試合形式　　　　　８人制</t>
    <rPh sb="0" eb="2">
      <t>シアイ</t>
    </rPh>
    <rPh sb="2" eb="4">
      <t>ケイシキ</t>
    </rPh>
    <rPh sb="10" eb="11">
      <t>ニン</t>
    </rPh>
    <rPh sb="11" eb="12">
      <t>セイ</t>
    </rPh>
    <phoneticPr fontId="1"/>
  </si>
  <si>
    <t>試合時間　　　　　１５分－５分－１５分</t>
    <rPh sb="0" eb="2">
      <t>シアイ</t>
    </rPh>
    <rPh sb="2" eb="4">
      <t>ジカン</t>
    </rPh>
    <rPh sb="11" eb="12">
      <t>フン</t>
    </rPh>
    <rPh sb="14" eb="15">
      <t>フン</t>
    </rPh>
    <rPh sb="18" eb="19">
      <t>フン</t>
    </rPh>
    <phoneticPr fontId="1"/>
  </si>
  <si>
    <r>
      <t>○会場準備：</t>
    </r>
    <r>
      <rPr>
        <u/>
        <sz val="11"/>
        <rFont val="ＭＳ Ｐ明朝"/>
        <family val="1"/>
        <charset val="128"/>
      </rPr>
      <t>午前８時より行い、第1試合、第２試合の4チームで行う。</t>
    </r>
    <rPh sb="1" eb="3">
      <t>カイジョウ</t>
    </rPh>
    <rPh sb="3" eb="5">
      <t>ジュンビ</t>
    </rPh>
    <rPh sb="6" eb="8">
      <t>ゴゼン</t>
    </rPh>
    <rPh sb="9" eb="10">
      <t>ジ</t>
    </rPh>
    <rPh sb="12" eb="13">
      <t>オコナ</t>
    </rPh>
    <rPh sb="15" eb="16">
      <t>ダイ</t>
    </rPh>
    <rPh sb="17" eb="19">
      <t>シアイ</t>
    </rPh>
    <rPh sb="20" eb="21">
      <t>ダイ</t>
    </rPh>
    <rPh sb="22" eb="24">
      <t>シアイ</t>
    </rPh>
    <rPh sb="30" eb="31">
      <t>オコナ</t>
    </rPh>
    <phoneticPr fontId="1"/>
  </si>
  <si>
    <t>○会場責任：</t>
    <rPh sb="1" eb="3">
      <t>カイジョウ</t>
    </rPh>
    <rPh sb="3" eb="5">
      <t>セキニン</t>
    </rPh>
    <phoneticPr fontId="1"/>
  </si>
  <si>
    <t>○結果報告：会場責任チームが、運営責任チームまで報告をすること。</t>
    <rPh sb="1" eb="3">
      <t>ケッカ</t>
    </rPh>
    <rPh sb="3" eb="5">
      <t>ホウコク</t>
    </rPh>
    <rPh sb="6" eb="8">
      <t>カイジョウ</t>
    </rPh>
    <rPh sb="8" eb="10">
      <t>セキニン</t>
    </rPh>
    <rPh sb="15" eb="17">
      <t>ウンエイ</t>
    </rPh>
    <rPh sb="17" eb="19">
      <t>セキニン</t>
    </rPh>
    <rPh sb="24" eb="26">
      <t>ホウコク</t>
    </rPh>
    <phoneticPr fontId="1"/>
  </si>
  <si>
    <t>９：００～</t>
    <phoneticPr fontId="1"/>
  </si>
  <si>
    <t>９：４０～</t>
    <phoneticPr fontId="1"/>
  </si>
  <si>
    <t>１０：２５～</t>
    <phoneticPr fontId="1"/>
  </si>
  <si>
    <t>１１：０５～</t>
    <phoneticPr fontId="1"/>
  </si>
  <si>
    <t>１１：５０～</t>
    <phoneticPr fontId="1"/>
  </si>
  <si>
    <t>１２：３０～</t>
    <phoneticPr fontId="1"/>
  </si>
  <si>
    <t>１３：１０～</t>
    <phoneticPr fontId="1"/>
  </si>
  <si>
    <t>９：００～</t>
    <phoneticPr fontId="1"/>
  </si>
  <si>
    <t>９：４０～</t>
    <phoneticPr fontId="1"/>
  </si>
  <si>
    <t>１０：２５～</t>
    <phoneticPr fontId="1"/>
  </si>
  <si>
    <t>１１：０５～</t>
    <phoneticPr fontId="1"/>
  </si>
  <si>
    <t>１１：５０～</t>
    <phoneticPr fontId="1"/>
  </si>
  <si>
    <t>１２：３０～</t>
    <phoneticPr fontId="1"/>
  </si>
  <si>
    <t>１３：１０～</t>
    <phoneticPr fontId="1"/>
  </si>
  <si>
    <t>１３：５０～</t>
    <phoneticPr fontId="1"/>
  </si>
  <si>
    <t>補審</t>
    <rPh sb="0" eb="2">
      <t>ホシン</t>
    </rPh>
    <phoneticPr fontId="1"/>
  </si>
  <si>
    <t>-</t>
    <phoneticPr fontId="1"/>
  </si>
  <si>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</si>
  <si>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</si>
  <si>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</si>
  <si>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</si>
  <si>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</si>
  <si>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</si>
  <si>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勝点</t>
    <rPh sb="0" eb="1">
      <t>カ</t>
    </rPh>
    <rPh sb="1" eb="2">
      <t>テン</t>
    </rPh>
    <phoneticPr fontId="1"/>
  </si>
  <si>
    <t>順位</t>
    <rPh sb="0" eb="2">
      <t>ジュンイ</t>
    </rPh>
    <phoneticPr fontId="1"/>
  </si>
  <si>
    <t>亀山B</t>
    <rPh sb="0" eb="2">
      <t>カメヤマ</t>
    </rPh>
    <phoneticPr fontId="1"/>
  </si>
  <si>
    <t>安土</t>
    <rPh sb="0" eb="2">
      <t>アヅチ</t>
    </rPh>
    <phoneticPr fontId="1"/>
  </si>
  <si>
    <t>馬淵</t>
    <rPh sb="0" eb="2">
      <t>マブチ</t>
    </rPh>
    <phoneticPr fontId="1"/>
  </si>
  <si>
    <t>日　　　程　　　　　第１節：12月5日(土)日　第２節：12月6日(日)　予備日12月23日(水)</t>
    <rPh sb="0" eb="1">
      <t>ヒ</t>
    </rPh>
    <rPh sb="4" eb="5">
      <t>ホド</t>
    </rPh>
    <rPh sb="10" eb="11">
      <t>ダイ</t>
    </rPh>
    <rPh sb="12" eb="13">
      <t>セツ</t>
    </rPh>
    <rPh sb="16" eb="17">
      <t>ガツ</t>
    </rPh>
    <rPh sb="18" eb="22">
      <t>ニチ</t>
    </rPh>
    <rPh sb="22" eb="23">
      <t>ニチ</t>
    </rPh>
    <rPh sb="24" eb="25">
      <t>ダイ</t>
    </rPh>
    <rPh sb="26" eb="27">
      <t>セツ</t>
    </rPh>
    <rPh sb="30" eb="31">
      <t>ガツ</t>
    </rPh>
    <rPh sb="32" eb="36">
      <t>ニチ</t>
    </rPh>
    <rPh sb="37" eb="40">
      <t>ヨビビ</t>
    </rPh>
    <rPh sb="42" eb="43">
      <t>ガツ</t>
    </rPh>
    <rPh sb="45" eb="49">
      <t>ニチ</t>
    </rPh>
    <phoneticPr fontId="1"/>
  </si>
  <si>
    <t>湖東ブロックU１１_後期３部Bリーグ戦</t>
    <rPh sb="0" eb="2">
      <t>コトウ</t>
    </rPh>
    <rPh sb="10" eb="12">
      <t>コウキ</t>
    </rPh>
    <rPh sb="13" eb="14">
      <t>ブ</t>
    </rPh>
    <rPh sb="18" eb="19">
      <t>セン</t>
    </rPh>
    <phoneticPr fontId="1"/>
  </si>
  <si>
    <t xml:space="preserve">           　U11_3部B第１節の開催について</t>
    <phoneticPr fontId="1"/>
  </si>
  <si>
    <t>U11_3部B第２節の開催について</t>
    <phoneticPr fontId="1"/>
  </si>
  <si>
    <t>北里</t>
    <rPh sb="0" eb="2">
      <t>キタサト</t>
    </rPh>
    <phoneticPr fontId="1"/>
  </si>
  <si>
    <t>多賀</t>
    <rPh sb="0" eb="2">
      <t>タガ</t>
    </rPh>
    <phoneticPr fontId="1"/>
  </si>
  <si>
    <t>城東</t>
    <rPh sb="0" eb="2">
      <t>ジョウトウ</t>
    </rPh>
    <phoneticPr fontId="1"/>
  </si>
  <si>
    <t>荒神山グラウンドDコート</t>
    <rPh sb="0" eb="3">
      <t>コウジンヤマ</t>
    </rPh>
    <phoneticPr fontId="1"/>
  </si>
  <si>
    <t>荒神山Dコート</t>
    <rPh sb="0" eb="3">
      <t>コウジンヤマ</t>
    </rPh>
    <phoneticPr fontId="1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</si>
</sst>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u val="double"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56" fontId="2" fillId="0" borderId="0" xfId="0" applyNumberFormat="1" applyFont="1"/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Normal="100" workbookViewId="0">
      <selection activeCell="N2" sqref="N2"/>
    </sheetView>
  </sheetViews>
  <sheetFormatPr defaultRowHeight="21" customHeight="1"/>
  <cols>
    <col min="1" max="1" width="10.25" style="18" customWidth="1"/>
    <col min="2" max="19" width="2.875" style="18" customWidth="1"/>
    <col min="20" max="26" width="3.75" style="18" customWidth="1"/>
    <col min="27" max="27" width="5.125" style="18" hidden="1" customWidth="1"/>
    <col min="28" max="28" width="4.5" style="18" customWidth="1"/>
    <col min="29" max="29" width="9" style="18"/>
    <col min="30" max="30" width="3.625" style="19" bestFit="1" customWidth="1"/>
    <col min="31" max="31" width="7.125" style="19" bestFit="1" customWidth="1"/>
    <col min="32" max="32" width="9.625" style="12" customWidth="1"/>
    <col min="33" max="33" width="2.75" style="19" bestFit="1" customWidth="1"/>
    <col min="34" max="34" width="9.625" style="12" customWidth="1"/>
    <col min="35" max="36" width="9.375" style="12" customWidth="1"/>
    <col min="37" max="16384" width="9" style="18"/>
  </cols>
  <sheetData>
    <row r="1" spans="1:36" ht="21" customHeight="1">
      <c r="A1" s="15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36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36" ht="21" customHeight="1">
      <c r="A3" s="64" t="s">
        <v>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D3" s="38" t="s">
        <v>41</v>
      </c>
      <c r="AE3" s="38"/>
      <c r="AF3" s="38"/>
      <c r="AG3" s="38"/>
      <c r="AH3" s="38"/>
      <c r="AI3" s="38"/>
      <c r="AJ3" s="38"/>
    </row>
    <row r="4" spans="1:36" ht="21" customHeight="1">
      <c r="A4" s="10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D4" s="5" t="s">
        <v>0</v>
      </c>
      <c r="AE4" s="5" t="s">
        <v>6</v>
      </c>
      <c r="AF4" s="39" t="s">
        <v>7</v>
      </c>
      <c r="AG4" s="39"/>
      <c r="AH4" s="63"/>
      <c r="AI4" s="5" t="s">
        <v>15</v>
      </c>
      <c r="AJ4" s="5" t="s">
        <v>43</v>
      </c>
    </row>
    <row r="5" spans="1:36" ht="21" customHeight="1">
      <c r="A5" s="10" t="s">
        <v>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D5" s="5" t="s">
        <v>12</v>
      </c>
      <c r="AE5" s="5" t="s">
        <v>51</v>
      </c>
      <c r="AF5" s="8" t="str">
        <f>B8</f>
        <v>北里</v>
      </c>
      <c r="AG5" s="3" t="s">
        <v>20</v>
      </c>
      <c r="AH5" s="3" t="str">
        <f>E8</f>
        <v>安土</v>
      </c>
      <c r="AI5" s="5" t="str">
        <f>AF6</f>
        <v>亀山B</v>
      </c>
      <c r="AJ5" s="5" t="str">
        <f>AH7</f>
        <v>多賀</v>
      </c>
    </row>
    <row r="6" spans="1:36" ht="21" customHeight="1">
      <c r="A6" s="65" t="s">
        <v>46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7"/>
      <c r="P6" s="27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5" t="s">
        <v>13</v>
      </c>
      <c r="AE6" s="5" t="s">
        <v>52</v>
      </c>
      <c r="AF6" s="8" t="str">
        <f>K8</f>
        <v>亀山B</v>
      </c>
      <c r="AG6" s="3" t="s">
        <v>3</v>
      </c>
      <c r="AH6" s="3" t="str">
        <f>N8</f>
        <v>馬淵</v>
      </c>
      <c r="AI6" s="5" t="str">
        <f>AF5</f>
        <v>北里</v>
      </c>
      <c r="AJ6" s="5" t="str">
        <f>AH5</f>
        <v>安土</v>
      </c>
    </row>
    <row r="7" spans="1:36" ht="21" customHeight="1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5" t="s">
        <v>14</v>
      </c>
      <c r="AE7" s="5" t="s">
        <v>53</v>
      </c>
      <c r="AF7" s="8" t="str">
        <f>B8</f>
        <v>北里</v>
      </c>
      <c r="AG7" s="3" t="s">
        <v>1</v>
      </c>
      <c r="AH7" s="3" t="str">
        <f>H8</f>
        <v>多賀</v>
      </c>
      <c r="AI7" s="5" t="str">
        <f>AH6</f>
        <v>馬淵</v>
      </c>
      <c r="AJ7" s="5" t="str">
        <f>AF6</f>
        <v>亀山B</v>
      </c>
    </row>
    <row r="8" spans="1:36" ht="21" customHeight="1">
      <c r="A8" s="62"/>
      <c r="B8" s="44" t="str">
        <f>A10</f>
        <v>北里</v>
      </c>
      <c r="C8" s="45"/>
      <c r="D8" s="46"/>
      <c r="E8" s="69" t="str">
        <f>A12</f>
        <v>安土</v>
      </c>
      <c r="F8" s="70"/>
      <c r="G8" s="71"/>
      <c r="H8" s="50" t="str">
        <f>A14</f>
        <v>多賀</v>
      </c>
      <c r="I8" s="51"/>
      <c r="J8" s="52"/>
      <c r="K8" s="50" t="str">
        <f>A16</f>
        <v>亀山B</v>
      </c>
      <c r="L8" s="51"/>
      <c r="M8" s="52"/>
      <c r="N8" s="50" t="str">
        <f>A18</f>
        <v>馬淵</v>
      </c>
      <c r="O8" s="51"/>
      <c r="P8" s="52"/>
      <c r="Q8" s="44" t="str">
        <f>A20</f>
        <v>城東</v>
      </c>
      <c r="R8" s="45"/>
      <c r="S8" s="46"/>
      <c r="T8" s="75" t="s">
        <v>68</v>
      </c>
      <c r="U8" s="75" t="s">
        <v>69</v>
      </c>
      <c r="V8" s="75" t="s">
        <v>70</v>
      </c>
      <c r="W8" s="75" t="s">
        <v>71</v>
      </c>
      <c r="X8" s="75" t="s">
        <v>72</v>
      </c>
      <c r="Y8" s="75" t="s">
        <v>73</v>
      </c>
      <c r="Z8" s="75" t="s">
        <v>74</v>
      </c>
      <c r="AA8" s="34"/>
      <c r="AB8" s="75" t="s">
        <v>75</v>
      </c>
      <c r="AD8" s="5" t="s">
        <v>16</v>
      </c>
      <c r="AE8" s="5" t="s">
        <v>54</v>
      </c>
      <c r="AF8" s="8" t="str">
        <f>K8</f>
        <v>亀山B</v>
      </c>
      <c r="AG8" s="3" t="s">
        <v>10</v>
      </c>
      <c r="AH8" s="3" t="str">
        <f>Q8</f>
        <v>城東</v>
      </c>
      <c r="AI8" s="5" t="str">
        <f>AH7</f>
        <v>多賀</v>
      </c>
      <c r="AJ8" s="5" t="str">
        <f>AF5</f>
        <v>北里</v>
      </c>
    </row>
    <row r="9" spans="1:36" ht="21" customHeight="1">
      <c r="A9" s="62"/>
      <c r="B9" s="66"/>
      <c r="C9" s="67"/>
      <c r="D9" s="68"/>
      <c r="E9" s="72"/>
      <c r="F9" s="73"/>
      <c r="G9" s="74"/>
      <c r="H9" s="53"/>
      <c r="I9" s="54"/>
      <c r="J9" s="55"/>
      <c r="K9" s="53"/>
      <c r="L9" s="54"/>
      <c r="M9" s="55"/>
      <c r="N9" s="53"/>
      <c r="O9" s="54"/>
      <c r="P9" s="55"/>
      <c r="Q9" s="47"/>
      <c r="R9" s="48"/>
      <c r="S9" s="49"/>
      <c r="T9" s="75"/>
      <c r="U9" s="75"/>
      <c r="V9" s="75"/>
      <c r="W9" s="75"/>
      <c r="X9" s="75"/>
      <c r="Y9" s="75"/>
      <c r="Z9" s="75"/>
      <c r="AA9" s="34"/>
      <c r="AB9" s="75"/>
      <c r="AD9" s="5" t="s">
        <v>17</v>
      </c>
      <c r="AE9" s="5" t="s">
        <v>55</v>
      </c>
      <c r="AF9" s="8" t="str">
        <f>E8</f>
        <v>安土</v>
      </c>
      <c r="AG9" s="3" t="s">
        <v>2</v>
      </c>
      <c r="AH9" s="3" t="str">
        <f>N8</f>
        <v>馬淵</v>
      </c>
      <c r="AI9" s="5" t="str">
        <f>AH8</f>
        <v>城東</v>
      </c>
      <c r="AJ9" s="5" t="str">
        <f>AF6</f>
        <v>亀山B</v>
      </c>
    </row>
    <row r="10" spans="1:36" ht="21" customHeight="1">
      <c r="A10" s="40" t="s">
        <v>83</v>
      </c>
      <c r="B10" s="56"/>
      <c r="C10" s="57"/>
      <c r="D10" s="58"/>
      <c r="E10" s="29"/>
      <c r="F10" s="30" t="str">
        <f>IF((E11-G11)=0,"△",IF((E11-G11)&gt;=1,"○","●"))</f>
        <v>△</v>
      </c>
      <c r="G10" s="28"/>
      <c r="H10" s="29"/>
      <c r="I10" s="30" t="str">
        <f>IF((H11-J11)=0,"△",IF((H11-J11)&gt;=1,"○","●"))</f>
        <v>△</v>
      </c>
      <c r="J10" s="28"/>
      <c r="K10" s="29"/>
      <c r="L10" s="30" t="str">
        <f>IF((K11-M11)=0,"△",IF((K11-M11)&gt;=1,"○","●"))</f>
        <v>△</v>
      </c>
      <c r="M10" s="28"/>
      <c r="N10" s="29"/>
      <c r="O10" s="30" t="str">
        <f>IF((N11-P11)=0,"△",IF((N11-P11)&gt;=1,"○","●"))</f>
        <v>△</v>
      </c>
      <c r="P10" s="28"/>
      <c r="Q10" s="29"/>
      <c r="R10" s="30" t="str">
        <f>IF((Q11-S11)=0,"△",IF((Q11-S11)&gt;=1,"○","●"))</f>
        <v>△</v>
      </c>
      <c r="S10" s="28"/>
      <c r="T10" s="62">
        <f>COUNTIF(C10:S10,"○")</f>
        <v>0</v>
      </c>
      <c r="U10" s="62">
        <f>COUNTIF(C10:S10,"●")</f>
        <v>0</v>
      </c>
      <c r="V10" s="62">
        <f>COUNTIF(C10:S10,"△")</f>
        <v>5</v>
      </c>
      <c r="W10" s="62">
        <f>E11+H11+K11+N11+Q11</f>
        <v>0</v>
      </c>
      <c r="X10" s="62">
        <f>G11+J11+M11+P11+S11</f>
        <v>0</v>
      </c>
      <c r="Y10" s="62">
        <f>W10-X10</f>
        <v>0</v>
      </c>
      <c r="Z10" s="62">
        <f>T10*3+V10*1</f>
        <v>5</v>
      </c>
      <c r="AA10" s="62">
        <f>Z10*100+Y10*10+W10</f>
        <v>500</v>
      </c>
      <c r="AB10" s="62">
        <f>RANK(AA10,AA10:AA21,0)</f>
        <v>1</v>
      </c>
      <c r="AD10" s="5" t="s">
        <v>18</v>
      </c>
      <c r="AE10" s="5" t="s">
        <v>56</v>
      </c>
      <c r="AF10" s="8" t="str">
        <f>B8</f>
        <v>北里</v>
      </c>
      <c r="AG10" s="3" t="s">
        <v>2</v>
      </c>
      <c r="AH10" s="3" t="str">
        <f>Q8</f>
        <v>城東</v>
      </c>
      <c r="AI10" s="5" t="str">
        <f>AH5</f>
        <v>安土</v>
      </c>
      <c r="AJ10" s="5" t="str">
        <f>AH6</f>
        <v>馬淵</v>
      </c>
    </row>
    <row r="11" spans="1:36" ht="21" customHeight="1">
      <c r="A11" s="41"/>
      <c r="B11" s="59"/>
      <c r="C11" s="60"/>
      <c r="D11" s="61"/>
      <c r="E11" s="31">
        <f>'１節'!G11</f>
        <v>0</v>
      </c>
      <c r="F11" s="32" t="s">
        <v>67</v>
      </c>
      <c r="G11" s="33">
        <f>'１節'!I11</f>
        <v>0</v>
      </c>
      <c r="H11" s="31">
        <f>'１節'!G13</f>
        <v>0</v>
      </c>
      <c r="I11" s="32" t="s">
        <v>67</v>
      </c>
      <c r="J11" s="33">
        <f>'１節'!I13</f>
        <v>0</v>
      </c>
      <c r="K11" s="31">
        <f>'２節'!G16</f>
        <v>0</v>
      </c>
      <c r="L11" s="32" t="s">
        <v>67</v>
      </c>
      <c r="M11" s="33">
        <f>'２節'!I16</f>
        <v>0</v>
      </c>
      <c r="N11" s="31">
        <f>'２節'!G13</f>
        <v>0</v>
      </c>
      <c r="O11" s="32" t="s">
        <v>67</v>
      </c>
      <c r="P11" s="33">
        <f>'２節'!I13</f>
        <v>0</v>
      </c>
      <c r="Q11" s="31">
        <f>'１節'!G16</f>
        <v>0</v>
      </c>
      <c r="R11" s="32" t="s">
        <v>67</v>
      </c>
      <c r="S11" s="33">
        <f>'１節'!I16</f>
        <v>0</v>
      </c>
      <c r="T11" s="62"/>
      <c r="U11" s="62"/>
      <c r="V11" s="62"/>
      <c r="W11" s="62"/>
      <c r="X11" s="62"/>
      <c r="Y11" s="62"/>
      <c r="Z11" s="62"/>
      <c r="AA11" s="62"/>
      <c r="AB11" s="62"/>
      <c r="AD11" s="5" t="s">
        <v>19</v>
      </c>
      <c r="AE11" s="17" t="s">
        <v>57</v>
      </c>
      <c r="AF11" s="8" t="str">
        <f>H8</f>
        <v>多賀</v>
      </c>
      <c r="AG11" s="3" t="s">
        <v>2</v>
      </c>
      <c r="AH11" s="3" t="str">
        <f>K8</f>
        <v>亀山B</v>
      </c>
      <c r="AI11" s="5" t="str">
        <f>AF5</f>
        <v>北里</v>
      </c>
      <c r="AJ11" s="5" t="str">
        <f>AH8</f>
        <v>城東</v>
      </c>
    </row>
    <row r="12" spans="1:36" ht="21" customHeight="1">
      <c r="A12" s="42" t="s">
        <v>77</v>
      </c>
      <c r="B12" s="29"/>
      <c r="C12" s="30" t="str">
        <f>IF((B13-D13)=0,"△",IF((B13-D13)&gt;=1,"○","●"))</f>
        <v>△</v>
      </c>
      <c r="D12" s="28"/>
      <c r="E12" s="56"/>
      <c r="F12" s="57"/>
      <c r="G12" s="58"/>
      <c r="H12" s="29"/>
      <c r="I12" s="30" t="str">
        <f>IF((H13-J13)=0,"△",IF((H13-J13)&gt;=1,"○","●"))</f>
        <v>△</v>
      </c>
      <c r="J12" s="28"/>
      <c r="K12" s="29"/>
      <c r="L12" s="30" t="str">
        <f>IF((K13-M13)=0,"△",IF((K13-M13)&gt;=1,"○","●"))</f>
        <v>△</v>
      </c>
      <c r="M12" s="28"/>
      <c r="N12" s="29"/>
      <c r="O12" s="30" t="str">
        <f>IF((N13-P13)=0,"△",IF((N13-P13)&gt;=1,"○","●"))</f>
        <v>△</v>
      </c>
      <c r="P12" s="28"/>
      <c r="Q12" s="29"/>
      <c r="R12" s="30" t="str">
        <f>IF((Q13-S13)=0,"△",IF((Q13-S13)&gt;=1,"○","●"))</f>
        <v>△</v>
      </c>
      <c r="S12" s="28"/>
      <c r="T12" s="62">
        <f t="shared" ref="T12:T20" si="0">COUNTIF(C12:S12,"○")</f>
        <v>0</v>
      </c>
      <c r="U12" s="62">
        <f t="shared" ref="U12:U20" si="1">COUNTIF(C12:S12,"●")</f>
        <v>0</v>
      </c>
      <c r="V12" s="62">
        <f t="shared" ref="V12:V20" si="2">COUNTIF(C12:S12,"△")</f>
        <v>5</v>
      </c>
      <c r="W12" s="62">
        <f>B13+H13+K13+N13+Q13</f>
        <v>0</v>
      </c>
      <c r="X12" s="62">
        <f>D13+J13+M13+P13+S13</f>
        <v>0</v>
      </c>
      <c r="Y12" s="62">
        <f>W12-X12</f>
        <v>0</v>
      </c>
      <c r="Z12" s="62">
        <f t="shared" ref="Z12:Z20" si="3">T12*3+V12*1</f>
        <v>5</v>
      </c>
      <c r="AA12" s="62">
        <f t="shared" ref="AA12" si="4">Z12*100+Y12*10+W12</f>
        <v>500</v>
      </c>
      <c r="AB12" s="62">
        <f>RANK(AA12,AA10:AA21,0)</f>
        <v>1</v>
      </c>
    </row>
    <row r="13" spans="1:36" ht="21" customHeight="1">
      <c r="A13" s="43"/>
      <c r="B13" s="31">
        <f>G11</f>
        <v>0</v>
      </c>
      <c r="C13" s="32" t="s">
        <v>67</v>
      </c>
      <c r="D13" s="33">
        <f>E11</f>
        <v>0</v>
      </c>
      <c r="E13" s="59"/>
      <c r="F13" s="60"/>
      <c r="G13" s="61"/>
      <c r="H13" s="31">
        <f>'２節'!I14</f>
        <v>0</v>
      </c>
      <c r="I13" s="32" t="s">
        <v>67</v>
      </c>
      <c r="J13" s="33">
        <f>'２節'!G14</f>
        <v>0</v>
      </c>
      <c r="K13" s="31">
        <f>'２節'!G12</f>
        <v>0</v>
      </c>
      <c r="L13" s="32" t="s">
        <v>67</v>
      </c>
      <c r="M13" s="33">
        <f>'２節'!I12</f>
        <v>0</v>
      </c>
      <c r="N13" s="31">
        <f>'１節'!G15</f>
        <v>0</v>
      </c>
      <c r="O13" s="32" t="s">
        <v>67</v>
      </c>
      <c r="P13" s="33">
        <f>'１節'!I15</f>
        <v>0</v>
      </c>
      <c r="Q13" s="31">
        <f>'２節'!G17</f>
        <v>0</v>
      </c>
      <c r="R13" s="32" t="s">
        <v>67</v>
      </c>
      <c r="S13" s="33">
        <f>'２節'!I17</f>
        <v>0</v>
      </c>
      <c r="T13" s="62"/>
      <c r="U13" s="62"/>
      <c r="V13" s="62"/>
      <c r="W13" s="62"/>
      <c r="X13" s="62"/>
      <c r="Y13" s="62"/>
      <c r="Z13" s="62"/>
      <c r="AA13" s="62"/>
      <c r="AB13" s="62"/>
      <c r="AD13" s="38" t="s">
        <v>42</v>
      </c>
      <c r="AE13" s="38"/>
      <c r="AF13" s="38"/>
      <c r="AG13" s="38"/>
      <c r="AH13" s="38"/>
      <c r="AI13" s="38"/>
      <c r="AJ13" s="38"/>
    </row>
    <row r="14" spans="1:36" ht="21" customHeight="1">
      <c r="A14" s="40" t="s">
        <v>84</v>
      </c>
      <c r="B14" s="29"/>
      <c r="C14" s="30" t="str">
        <f>IF((B15-D15)=0,"△",IF((B15-D15)&gt;=1,"○","●"))</f>
        <v>△</v>
      </c>
      <c r="D14" s="28"/>
      <c r="E14" s="29"/>
      <c r="F14" s="30" t="str">
        <f>IF((E15-G15)=0,"△",IF((E15-G15)&gt;=1,"○","●"))</f>
        <v>△</v>
      </c>
      <c r="G14" s="28"/>
      <c r="H14" s="56"/>
      <c r="I14" s="57"/>
      <c r="J14" s="58"/>
      <c r="K14" s="29"/>
      <c r="L14" s="30" t="str">
        <f>IF((K15-M15)=0,"△",IF((K15-M15)&gt;=1,"○","●"))</f>
        <v>△</v>
      </c>
      <c r="M14" s="28"/>
      <c r="N14" s="29"/>
      <c r="O14" s="30" t="str">
        <f>IF((N15-P15)=0,"△",IF((N15-P15)&gt;=1,"○","●"))</f>
        <v>△</v>
      </c>
      <c r="P14" s="28"/>
      <c r="Q14" s="29"/>
      <c r="R14" s="30" t="str">
        <f>IF((Q15-S15)=0,"△",IF((Q15-S15)&gt;=1,"○","●"))</f>
        <v>△</v>
      </c>
      <c r="S14" s="28"/>
      <c r="T14" s="62">
        <f t="shared" si="0"/>
        <v>0</v>
      </c>
      <c r="U14" s="62">
        <f t="shared" si="1"/>
        <v>0</v>
      </c>
      <c r="V14" s="62">
        <f t="shared" si="2"/>
        <v>5</v>
      </c>
      <c r="W14" s="62">
        <f>B15+E15+K15+N15+Q15</f>
        <v>0</v>
      </c>
      <c r="X14" s="62">
        <f>D15+G15+M15+P15+S15</f>
        <v>0</v>
      </c>
      <c r="Y14" s="62">
        <f>W14-X14</f>
        <v>0</v>
      </c>
      <c r="Z14" s="62">
        <f t="shared" si="3"/>
        <v>5</v>
      </c>
      <c r="AA14" s="62">
        <f t="shared" ref="AA14" si="5">Z14*100+Y14*10+W14</f>
        <v>500</v>
      </c>
      <c r="AB14" s="62">
        <f>RANK(AA14,AA10:AA21,0)</f>
        <v>1</v>
      </c>
      <c r="AD14" s="5" t="s">
        <v>0</v>
      </c>
      <c r="AE14" s="5" t="s">
        <v>6</v>
      </c>
      <c r="AF14" s="39" t="s">
        <v>7</v>
      </c>
      <c r="AG14" s="39"/>
      <c r="AH14" s="39"/>
      <c r="AI14" s="5" t="s">
        <v>15</v>
      </c>
      <c r="AJ14" s="5" t="s">
        <v>43</v>
      </c>
    </row>
    <row r="15" spans="1:36" ht="21" customHeight="1">
      <c r="A15" s="41"/>
      <c r="B15" s="31">
        <f>J11</f>
        <v>0</v>
      </c>
      <c r="C15" s="32" t="s">
        <v>67</v>
      </c>
      <c r="D15" s="33">
        <f>H11</f>
        <v>0</v>
      </c>
      <c r="E15" s="31">
        <f>J13</f>
        <v>0</v>
      </c>
      <c r="F15" s="32" t="s">
        <v>67</v>
      </c>
      <c r="G15" s="33">
        <f>H13</f>
        <v>0</v>
      </c>
      <c r="H15" s="59"/>
      <c r="I15" s="60"/>
      <c r="J15" s="61"/>
      <c r="K15" s="31">
        <f>'１節'!G17</f>
        <v>0</v>
      </c>
      <c r="L15" s="32" t="s">
        <v>67</v>
      </c>
      <c r="M15" s="33">
        <f>'１節'!I17</f>
        <v>0</v>
      </c>
      <c r="N15" s="31">
        <f>'２節'!G18</f>
        <v>0</v>
      </c>
      <c r="O15" s="32" t="s">
        <v>67</v>
      </c>
      <c r="P15" s="33">
        <f>'２節'!I18</f>
        <v>0</v>
      </c>
      <c r="Q15" s="31">
        <f>'２節'!G11</f>
        <v>0</v>
      </c>
      <c r="R15" s="32" t="s">
        <v>67</v>
      </c>
      <c r="S15" s="33">
        <f>'２節'!I11</f>
        <v>0</v>
      </c>
      <c r="T15" s="62"/>
      <c r="U15" s="62"/>
      <c r="V15" s="62"/>
      <c r="W15" s="62"/>
      <c r="X15" s="62"/>
      <c r="Y15" s="62"/>
      <c r="Z15" s="62"/>
      <c r="AA15" s="62"/>
      <c r="AB15" s="62"/>
      <c r="AD15" s="5">
        <v>1</v>
      </c>
      <c r="AE15" s="5" t="s">
        <v>58</v>
      </c>
      <c r="AF15" s="8" t="str">
        <f>AH7</f>
        <v>多賀</v>
      </c>
      <c r="AG15" s="3" t="s">
        <v>1</v>
      </c>
      <c r="AH15" s="9" t="str">
        <f>AH8</f>
        <v>城東</v>
      </c>
      <c r="AI15" s="9" t="str">
        <f>AF5</f>
        <v>北里</v>
      </c>
      <c r="AJ15" s="5" t="str">
        <f>AH6</f>
        <v>馬淵</v>
      </c>
    </row>
    <row r="16" spans="1:36" ht="21" customHeight="1">
      <c r="A16" s="40" t="s">
        <v>76</v>
      </c>
      <c r="B16" s="29"/>
      <c r="C16" s="30" t="str">
        <f>IF((B17-D17)=0,"△",IF((B17-D17)&gt;=1,"○","●"))</f>
        <v>△</v>
      </c>
      <c r="D16" s="28"/>
      <c r="E16" s="29"/>
      <c r="F16" s="30" t="str">
        <f>IF((E17-G17)=0,"△",IF((E17-G17)&gt;=1,"○","●"))</f>
        <v>△</v>
      </c>
      <c r="G16" s="28"/>
      <c r="H16" s="29"/>
      <c r="I16" s="30" t="str">
        <f>IF((H17-J17)=0,"△",IF((H17-J17)&gt;=1,"○","●"))</f>
        <v>△</v>
      </c>
      <c r="J16" s="28"/>
      <c r="K16" s="56"/>
      <c r="L16" s="57"/>
      <c r="M16" s="58"/>
      <c r="N16" s="29"/>
      <c r="O16" s="30" t="str">
        <f>IF((N17-P17)=0,"△",IF((N17-P17)&gt;=1,"○","●"))</f>
        <v>△</v>
      </c>
      <c r="P16" s="28"/>
      <c r="Q16" s="29"/>
      <c r="R16" s="30" t="str">
        <f>IF((Q17-S17)=0,"△",IF((Q17-S17)&gt;=1,"○","●"))</f>
        <v>△</v>
      </c>
      <c r="S16" s="28"/>
      <c r="T16" s="62">
        <f t="shared" si="0"/>
        <v>0</v>
      </c>
      <c r="U16" s="62">
        <f t="shared" si="1"/>
        <v>0</v>
      </c>
      <c r="V16" s="62">
        <f t="shared" si="2"/>
        <v>5</v>
      </c>
      <c r="W16" s="62">
        <f>B17+E17+H17+N17+Q17</f>
        <v>0</v>
      </c>
      <c r="X16" s="62">
        <f>D17+G17+J17+P17+S17</f>
        <v>0</v>
      </c>
      <c r="Y16" s="62">
        <f>W16-X16</f>
        <v>0</v>
      </c>
      <c r="Z16" s="62">
        <f t="shared" si="3"/>
        <v>5</v>
      </c>
      <c r="AA16" s="62">
        <f t="shared" ref="AA16" si="6">Z16*100+Y16*10+W16</f>
        <v>500</v>
      </c>
      <c r="AB16" s="62">
        <f>RANK(AA16,AA10:AA21,0)</f>
        <v>1</v>
      </c>
      <c r="AD16" s="5">
        <v>2</v>
      </c>
      <c r="AE16" s="5" t="s">
        <v>59</v>
      </c>
      <c r="AF16" s="8" t="str">
        <f>AH5</f>
        <v>安土</v>
      </c>
      <c r="AG16" s="3" t="s">
        <v>2</v>
      </c>
      <c r="AH16" s="9" t="str">
        <f>AF6</f>
        <v>亀山B</v>
      </c>
      <c r="AI16" s="9" t="str">
        <f>AH7</f>
        <v>多賀</v>
      </c>
      <c r="AJ16" s="5" t="str">
        <f>AH8</f>
        <v>城東</v>
      </c>
    </row>
    <row r="17" spans="1:36" ht="21" customHeight="1">
      <c r="A17" s="41"/>
      <c r="B17" s="31">
        <f>M11</f>
        <v>0</v>
      </c>
      <c r="C17" s="32" t="s">
        <v>67</v>
      </c>
      <c r="D17" s="33">
        <f>K11</f>
        <v>0</v>
      </c>
      <c r="E17" s="31">
        <f>M13</f>
        <v>0</v>
      </c>
      <c r="F17" s="32" t="s">
        <v>67</v>
      </c>
      <c r="G17" s="33">
        <f>K13</f>
        <v>0</v>
      </c>
      <c r="H17" s="31">
        <f>M15</f>
        <v>0</v>
      </c>
      <c r="I17" s="32" t="s">
        <v>67</v>
      </c>
      <c r="J17" s="33">
        <f>K15</f>
        <v>0</v>
      </c>
      <c r="K17" s="59"/>
      <c r="L17" s="60"/>
      <c r="M17" s="61"/>
      <c r="N17" s="31">
        <f>'１節'!G12</f>
        <v>0</v>
      </c>
      <c r="O17" s="32" t="s">
        <v>67</v>
      </c>
      <c r="P17" s="33">
        <f>'１節'!I12</f>
        <v>0</v>
      </c>
      <c r="Q17" s="31">
        <f>'１節'!G14</f>
        <v>0</v>
      </c>
      <c r="R17" s="32" t="s">
        <v>67</v>
      </c>
      <c r="S17" s="33">
        <f>'１節'!I14</f>
        <v>0</v>
      </c>
      <c r="T17" s="62"/>
      <c r="U17" s="62"/>
      <c r="V17" s="62"/>
      <c r="W17" s="62"/>
      <c r="X17" s="62"/>
      <c r="Y17" s="62"/>
      <c r="Z17" s="62"/>
      <c r="AA17" s="62"/>
      <c r="AB17" s="62"/>
      <c r="AD17" s="5">
        <v>3</v>
      </c>
      <c r="AE17" s="5" t="s">
        <v>60</v>
      </c>
      <c r="AF17" s="8" t="str">
        <f>AF5</f>
        <v>北里</v>
      </c>
      <c r="AG17" s="3" t="s">
        <v>2</v>
      </c>
      <c r="AH17" s="9" t="str">
        <f>AH6</f>
        <v>馬淵</v>
      </c>
      <c r="AI17" s="9" t="str">
        <f>AH5</f>
        <v>安土</v>
      </c>
      <c r="AJ17" s="5" t="str">
        <f>AF6</f>
        <v>亀山B</v>
      </c>
    </row>
    <row r="18" spans="1:36" ht="21" customHeight="1">
      <c r="A18" s="40" t="s">
        <v>78</v>
      </c>
      <c r="B18" s="29"/>
      <c r="C18" s="30" t="str">
        <f>IF((B19-D19)=0,"△",IF((B19-D19)&gt;=1,"○","●"))</f>
        <v>△</v>
      </c>
      <c r="D18" s="28"/>
      <c r="E18" s="29"/>
      <c r="F18" s="30" t="str">
        <f>IF((E19-G19)=0,"△",IF((E19-G19)&gt;=1,"○","●"))</f>
        <v>△</v>
      </c>
      <c r="G18" s="28"/>
      <c r="H18" s="29"/>
      <c r="I18" s="30" t="str">
        <f>IF((H19-J19)=0,"△",IF((H19-J19)&gt;=1,"○","●"))</f>
        <v>△</v>
      </c>
      <c r="J18" s="28"/>
      <c r="K18" s="29"/>
      <c r="L18" s="30" t="str">
        <f>IF((K19-M19)=0,"△",IF((K19-M19)&gt;=1,"○","●"))</f>
        <v>△</v>
      </c>
      <c r="M18" s="28"/>
      <c r="N18" s="56"/>
      <c r="O18" s="57"/>
      <c r="P18" s="58"/>
      <c r="Q18" s="29"/>
      <c r="R18" s="30" t="str">
        <f>IF((Q19-S19)=0,"△",IF((Q19-S19)&gt;=1,"○","●"))</f>
        <v>△</v>
      </c>
      <c r="S18" s="28"/>
      <c r="T18" s="62">
        <f t="shared" si="0"/>
        <v>0</v>
      </c>
      <c r="U18" s="62">
        <f t="shared" si="1"/>
        <v>0</v>
      </c>
      <c r="V18" s="62">
        <f t="shared" si="2"/>
        <v>5</v>
      </c>
      <c r="W18" s="62">
        <f>B19+E19+H19+K19+Q19</f>
        <v>0</v>
      </c>
      <c r="X18" s="62">
        <f>D19+G19+J19+M19+S19</f>
        <v>0</v>
      </c>
      <c r="Y18" s="62">
        <f>W18-X18</f>
        <v>0</v>
      </c>
      <c r="Z18" s="62">
        <f t="shared" si="3"/>
        <v>5</v>
      </c>
      <c r="AA18" s="62">
        <f t="shared" ref="AA18" si="7">Z18*100+Y18*10+W18</f>
        <v>500</v>
      </c>
      <c r="AB18" s="62">
        <f>RANK(AA18,AA10:AA21,0)</f>
        <v>1</v>
      </c>
      <c r="AD18" s="5">
        <v>4</v>
      </c>
      <c r="AE18" s="5" t="s">
        <v>61</v>
      </c>
      <c r="AF18" s="8" t="str">
        <f>AH7</f>
        <v>多賀</v>
      </c>
      <c r="AG18" s="3" t="s">
        <v>2</v>
      </c>
      <c r="AH18" s="22" t="str">
        <f>AH5</f>
        <v>安土</v>
      </c>
      <c r="AI18" s="9" t="str">
        <f>AH6</f>
        <v>馬淵</v>
      </c>
      <c r="AJ18" s="5" t="str">
        <f>AF5</f>
        <v>北里</v>
      </c>
    </row>
    <row r="19" spans="1:36" ht="21" customHeight="1">
      <c r="A19" s="41"/>
      <c r="B19" s="31">
        <f>P11</f>
        <v>0</v>
      </c>
      <c r="C19" s="32" t="s">
        <v>67</v>
      </c>
      <c r="D19" s="33">
        <f>N11</f>
        <v>0</v>
      </c>
      <c r="E19" s="31">
        <f>P13</f>
        <v>0</v>
      </c>
      <c r="F19" s="32" t="s">
        <v>67</v>
      </c>
      <c r="G19" s="33">
        <f>N13</f>
        <v>0</v>
      </c>
      <c r="H19" s="31">
        <f>P15</f>
        <v>0</v>
      </c>
      <c r="I19" s="32" t="s">
        <v>67</v>
      </c>
      <c r="J19" s="33">
        <f>N15</f>
        <v>0</v>
      </c>
      <c r="K19" s="31">
        <f>P17</f>
        <v>0</v>
      </c>
      <c r="L19" s="32" t="s">
        <v>67</v>
      </c>
      <c r="M19" s="33">
        <f>N17</f>
        <v>0</v>
      </c>
      <c r="N19" s="59"/>
      <c r="O19" s="60"/>
      <c r="P19" s="61"/>
      <c r="Q19" s="31">
        <f>'２節'!G15</f>
        <v>0</v>
      </c>
      <c r="R19" s="32" t="s">
        <v>67</v>
      </c>
      <c r="S19" s="33">
        <f>'２節'!I15</f>
        <v>0</v>
      </c>
      <c r="T19" s="62"/>
      <c r="U19" s="62"/>
      <c r="V19" s="62"/>
      <c r="W19" s="62"/>
      <c r="X19" s="62"/>
      <c r="Y19" s="62"/>
      <c r="Z19" s="62"/>
      <c r="AA19" s="62"/>
      <c r="AB19" s="62"/>
      <c r="AD19" s="5">
        <v>5</v>
      </c>
      <c r="AE19" s="5" t="s">
        <v>62</v>
      </c>
      <c r="AF19" s="8" t="str">
        <f>AH6</f>
        <v>馬淵</v>
      </c>
      <c r="AG19" s="3" t="s">
        <v>2</v>
      </c>
      <c r="AH19" s="9" t="str">
        <f>AH8</f>
        <v>城東</v>
      </c>
      <c r="AI19" s="9" t="str">
        <f>AH7</f>
        <v>多賀</v>
      </c>
      <c r="AJ19" s="5" t="str">
        <f>AH5</f>
        <v>安土</v>
      </c>
    </row>
    <row r="20" spans="1:36" ht="21" customHeight="1">
      <c r="A20" s="76" t="s">
        <v>85</v>
      </c>
      <c r="B20" s="29"/>
      <c r="C20" s="30" t="str">
        <f>IF((B21-D21)=0,"△",IF((B21-D21)&gt;=1,"○","●"))</f>
        <v>△</v>
      </c>
      <c r="D20" s="28"/>
      <c r="E20" s="29"/>
      <c r="F20" s="30" t="str">
        <f>IF((E21-G21)=0,"△",IF((E21-G21)&gt;=1,"○","●"))</f>
        <v>△</v>
      </c>
      <c r="G20" s="28"/>
      <c r="H20" s="29"/>
      <c r="I20" s="30" t="str">
        <f>IF((H21-J21)=0,"△",IF((H21-J21)&gt;=1,"○","●"))</f>
        <v>△</v>
      </c>
      <c r="J20" s="28"/>
      <c r="K20" s="29"/>
      <c r="L20" s="30" t="str">
        <f>IF((K21-M21)=0,"△",IF((K21-M21)&gt;=1,"○","●"))</f>
        <v>△</v>
      </c>
      <c r="M20" s="28"/>
      <c r="N20" s="29"/>
      <c r="O20" s="30" t="str">
        <f>IF((N21-P21)=0,"△",IF((N21-P21)&gt;=1,"○","●"))</f>
        <v>△</v>
      </c>
      <c r="P20" s="28"/>
      <c r="Q20" s="56"/>
      <c r="R20" s="57"/>
      <c r="S20" s="58"/>
      <c r="T20" s="62">
        <f t="shared" si="0"/>
        <v>0</v>
      </c>
      <c r="U20" s="62">
        <f t="shared" si="1"/>
        <v>0</v>
      </c>
      <c r="V20" s="62">
        <f t="shared" si="2"/>
        <v>5</v>
      </c>
      <c r="W20" s="62">
        <f>B21+E21+H21+K21+N21</f>
        <v>0</v>
      </c>
      <c r="X20" s="62">
        <f>D21+G21+J21+M21+P21</f>
        <v>0</v>
      </c>
      <c r="Y20" s="62">
        <f>W20-X20</f>
        <v>0</v>
      </c>
      <c r="Z20" s="62">
        <f t="shared" si="3"/>
        <v>5</v>
      </c>
      <c r="AA20" s="62">
        <f t="shared" ref="AA20" si="8">Z20*100+Y20*10+W20</f>
        <v>500</v>
      </c>
      <c r="AB20" s="62">
        <f>RANK(AA20,AA10:AA21,0)</f>
        <v>1</v>
      </c>
      <c r="AD20" s="5">
        <v>6</v>
      </c>
      <c r="AE20" s="5" t="s">
        <v>63</v>
      </c>
      <c r="AF20" s="8" t="str">
        <f>AF5</f>
        <v>北里</v>
      </c>
      <c r="AG20" s="6" t="s">
        <v>2</v>
      </c>
      <c r="AH20" s="9" t="str">
        <f>AF6</f>
        <v>亀山B</v>
      </c>
      <c r="AI20" s="9" t="str">
        <f>AH8</f>
        <v>城東</v>
      </c>
      <c r="AJ20" s="5" t="str">
        <f>AH6</f>
        <v>馬淵</v>
      </c>
    </row>
    <row r="21" spans="1:36" ht="21" customHeight="1">
      <c r="A21" s="41"/>
      <c r="B21" s="31">
        <f>S11</f>
        <v>0</v>
      </c>
      <c r="C21" s="32" t="s">
        <v>67</v>
      </c>
      <c r="D21" s="33">
        <f>Q11</f>
        <v>0</v>
      </c>
      <c r="E21" s="31">
        <f>S13</f>
        <v>0</v>
      </c>
      <c r="F21" s="32" t="s">
        <v>67</v>
      </c>
      <c r="G21" s="33">
        <f>Q13</f>
        <v>0</v>
      </c>
      <c r="H21" s="31">
        <f>S15</f>
        <v>0</v>
      </c>
      <c r="I21" s="32" t="s">
        <v>67</v>
      </c>
      <c r="J21" s="33">
        <f>Q15</f>
        <v>0</v>
      </c>
      <c r="K21" s="31">
        <f>S17</f>
        <v>0</v>
      </c>
      <c r="L21" s="32" t="s">
        <v>67</v>
      </c>
      <c r="M21" s="33">
        <f>Q17</f>
        <v>0</v>
      </c>
      <c r="N21" s="31">
        <f>S19</f>
        <v>0</v>
      </c>
      <c r="O21" s="32" t="s">
        <v>67</v>
      </c>
      <c r="P21" s="33">
        <f>Q19</f>
        <v>0</v>
      </c>
      <c r="Q21" s="59"/>
      <c r="R21" s="60"/>
      <c r="S21" s="61"/>
      <c r="T21" s="62"/>
      <c r="U21" s="62"/>
      <c r="V21" s="62"/>
      <c r="W21" s="62"/>
      <c r="X21" s="62"/>
      <c r="Y21" s="62"/>
      <c r="Z21" s="62"/>
      <c r="AA21" s="62"/>
      <c r="AB21" s="62"/>
      <c r="AD21" s="5">
        <v>7</v>
      </c>
      <c r="AE21" s="17" t="s">
        <v>64</v>
      </c>
      <c r="AF21" s="8" t="str">
        <f>AH5</f>
        <v>安土</v>
      </c>
      <c r="AG21" s="3" t="s">
        <v>2</v>
      </c>
      <c r="AH21" s="3" t="str">
        <f>AH8</f>
        <v>城東</v>
      </c>
      <c r="AI21" s="5" t="str">
        <f>AF6</f>
        <v>亀山B</v>
      </c>
      <c r="AJ21" s="5" t="str">
        <f>AH7</f>
        <v>多賀</v>
      </c>
    </row>
    <row r="22" spans="1:36" ht="21" customHeight="1">
      <c r="H22" s="20"/>
      <c r="I22" s="20"/>
      <c r="J22" s="20"/>
      <c r="AD22" s="5">
        <v>8</v>
      </c>
      <c r="AE22" s="5" t="s">
        <v>65</v>
      </c>
      <c r="AF22" s="8" t="str">
        <f>AH7</f>
        <v>多賀</v>
      </c>
      <c r="AG22" s="3" t="s">
        <v>11</v>
      </c>
      <c r="AH22" s="9" t="str">
        <f>AH6</f>
        <v>馬淵</v>
      </c>
      <c r="AI22" s="9" t="str">
        <f>AH8</f>
        <v>城東</v>
      </c>
      <c r="AJ22" s="23" t="str">
        <f>AH5</f>
        <v>安土</v>
      </c>
    </row>
    <row r="23" spans="1:36" ht="21" customHeight="1">
      <c r="H23" s="20"/>
      <c r="I23" s="20"/>
      <c r="J23" s="20"/>
      <c r="AD23" s="18"/>
      <c r="AE23" s="18"/>
      <c r="AF23" s="18"/>
      <c r="AG23" s="18"/>
      <c r="AH23" s="18"/>
      <c r="AI23" s="18"/>
      <c r="AJ23" s="18"/>
    </row>
    <row r="24" spans="1:36" ht="21" customHeight="1">
      <c r="H24" s="20"/>
      <c r="I24" s="20"/>
      <c r="J24" s="20"/>
      <c r="AD24" s="18"/>
      <c r="AE24" s="18"/>
      <c r="AF24" s="18"/>
      <c r="AG24" s="18"/>
      <c r="AH24" s="18"/>
      <c r="AI24" s="18"/>
      <c r="AJ24" s="18"/>
    </row>
    <row r="25" spans="1:36" ht="21" customHeight="1">
      <c r="AD25" s="18"/>
      <c r="AE25" s="18"/>
      <c r="AF25" s="18"/>
      <c r="AG25" s="18"/>
      <c r="AH25" s="18"/>
      <c r="AI25" s="18"/>
      <c r="AJ25" s="18"/>
    </row>
    <row r="26" spans="1:36" ht="21" customHeight="1">
      <c r="AD26" s="18"/>
      <c r="AE26" s="18"/>
      <c r="AF26" s="18"/>
      <c r="AG26" s="18"/>
      <c r="AH26" s="18"/>
      <c r="AI26" s="18"/>
      <c r="AJ26" s="18"/>
    </row>
    <row r="27" spans="1:36" ht="21" customHeight="1">
      <c r="AD27" s="18"/>
      <c r="AE27" s="18"/>
      <c r="AF27" s="18"/>
      <c r="AG27" s="18"/>
      <c r="AH27" s="18"/>
      <c r="AI27" s="18"/>
      <c r="AJ27" s="18"/>
    </row>
    <row r="28" spans="1:36" ht="21" customHeight="1">
      <c r="AD28" s="18"/>
      <c r="AE28" s="18"/>
      <c r="AF28" s="18"/>
      <c r="AG28" s="18"/>
      <c r="AH28" s="18"/>
      <c r="AI28" s="18"/>
      <c r="AJ28" s="18"/>
    </row>
    <row r="29" spans="1:36" ht="21" customHeight="1">
      <c r="AD29" s="18"/>
      <c r="AE29" s="18"/>
      <c r="AF29" s="18"/>
      <c r="AG29" s="18"/>
      <c r="AH29" s="18"/>
      <c r="AI29" s="18"/>
      <c r="AJ29" s="18"/>
    </row>
    <row r="30" spans="1:36" ht="21" customHeight="1">
      <c r="AD30" s="18"/>
      <c r="AE30" s="18"/>
      <c r="AF30" s="18"/>
      <c r="AG30" s="18"/>
      <c r="AH30" s="18"/>
      <c r="AI30" s="18"/>
      <c r="AJ30" s="18"/>
    </row>
  </sheetData>
  <sheetProtection sheet="1" objects="1" scenarios="1"/>
  <mergeCells count="87">
    <mergeCell ref="AB18:AB19"/>
    <mergeCell ref="AB20:AB21"/>
    <mergeCell ref="U12:U13"/>
    <mergeCell ref="T12:T13"/>
    <mergeCell ref="AB10:AB11"/>
    <mergeCell ref="AB12:AB13"/>
    <mergeCell ref="AB14:AB15"/>
    <mergeCell ref="AB16:AB17"/>
    <mergeCell ref="AA12:AA13"/>
    <mergeCell ref="Z12:Z13"/>
    <mergeCell ref="Y12:Y13"/>
    <mergeCell ref="X12:X13"/>
    <mergeCell ref="W12:W13"/>
    <mergeCell ref="V12:V13"/>
    <mergeCell ref="U16:U17"/>
    <mergeCell ref="T16:T17"/>
    <mergeCell ref="AA14:AA15"/>
    <mergeCell ref="Z14:Z15"/>
    <mergeCell ref="Y14:Y15"/>
    <mergeCell ref="X14:X15"/>
    <mergeCell ref="W14:W15"/>
    <mergeCell ref="AA16:AA17"/>
    <mergeCell ref="Z16:Z17"/>
    <mergeCell ref="Y16:Y17"/>
    <mergeCell ref="X16:X17"/>
    <mergeCell ref="W16:W17"/>
    <mergeCell ref="W18:W19"/>
    <mergeCell ref="V18:V19"/>
    <mergeCell ref="U18:U19"/>
    <mergeCell ref="T18:T19"/>
    <mergeCell ref="V14:V15"/>
    <mergeCell ref="U14:U15"/>
    <mergeCell ref="T14:T15"/>
    <mergeCell ref="V16:V17"/>
    <mergeCell ref="V10:V11"/>
    <mergeCell ref="U10:U11"/>
    <mergeCell ref="T10:T11"/>
    <mergeCell ref="AA20:AA21"/>
    <mergeCell ref="Z20:Z21"/>
    <mergeCell ref="Y20:Y21"/>
    <mergeCell ref="X20:X21"/>
    <mergeCell ref="W20:W21"/>
    <mergeCell ref="V20:V21"/>
    <mergeCell ref="X10:X11"/>
    <mergeCell ref="U20:U21"/>
    <mergeCell ref="T20:T21"/>
    <mergeCell ref="AA18:AA19"/>
    <mergeCell ref="Z18:Z19"/>
    <mergeCell ref="Y18:Y19"/>
    <mergeCell ref="X18:X19"/>
    <mergeCell ref="K16:M17"/>
    <mergeCell ref="N18:P19"/>
    <mergeCell ref="Q20:S21"/>
    <mergeCell ref="A20:A21"/>
    <mergeCell ref="A18:A19"/>
    <mergeCell ref="A16:A17"/>
    <mergeCell ref="AD3:AJ3"/>
    <mergeCell ref="AF4:AH4"/>
    <mergeCell ref="A8:A9"/>
    <mergeCell ref="A3:AB3"/>
    <mergeCell ref="A6:N6"/>
    <mergeCell ref="B8:D9"/>
    <mergeCell ref="E8:G9"/>
    <mergeCell ref="T8:T9"/>
    <mergeCell ref="U8:U9"/>
    <mergeCell ref="V8:V9"/>
    <mergeCell ref="W8:W9"/>
    <mergeCell ref="X8:X9"/>
    <mergeCell ref="Z8:Z9"/>
    <mergeCell ref="AB8:AB9"/>
    <mergeCell ref="Y8:Y9"/>
    <mergeCell ref="AD13:AJ13"/>
    <mergeCell ref="AF14:AH14"/>
    <mergeCell ref="A10:A11"/>
    <mergeCell ref="A12:A13"/>
    <mergeCell ref="Q8:S9"/>
    <mergeCell ref="N8:P9"/>
    <mergeCell ref="K8:M9"/>
    <mergeCell ref="H8:J9"/>
    <mergeCell ref="E12:G13"/>
    <mergeCell ref="H14:J15"/>
    <mergeCell ref="A14:A15"/>
    <mergeCell ref="B10:D11"/>
    <mergeCell ref="AA10:AA11"/>
    <mergeCell ref="Z10:Z11"/>
    <mergeCell ref="Y10:Y11"/>
    <mergeCell ref="W10:W11"/>
  </mergeCells>
  <phoneticPr fontId="1"/>
  <conditionalFormatting sqref="AB10:AB21">
    <cfRule type="top10" dxfId="2" priority="1" stopIfTrue="1" rank="1"/>
    <cfRule type="top10" dxfId="1" priority="2" stopIfTrue="1" bottom="1" rank="1"/>
    <cfRule type="top10" dxfId="0" priority="3" stopIfTrue="1" rank="1"/>
  </conditionalFormatting>
  <pageMargins left="0.94488188976377963" right="0.19685039370078741" top="0.39370078740157483" bottom="0.11811023622047245" header="0.23622047244094491" footer="0.1574803149606299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topLeftCell="A7" workbookViewId="0">
      <selection activeCell="D5" sqref="D5"/>
    </sheetView>
  </sheetViews>
  <sheetFormatPr defaultColWidth="4.375" defaultRowHeight="20.25" customHeight="1"/>
  <cols>
    <col min="1" max="1" width="4.375" style="4" customWidth="1"/>
    <col min="2" max="2" width="4.375" style="11" customWidth="1"/>
    <col min="3" max="3" width="4.375" style="4" customWidth="1"/>
    <col min="4" max="4" width="4.375" style="11" customWidth="1"/>
    <col min="5" max="5" width="4.375" style="12" customWidth="1"/>
    <col min="6" max="7" width="4.375" style="11" customWidth="1"/>
    <col min="8" max="8" width="6.875" style="11" customWidth="1"/>
    <col min="9" max="9" width="4.25" style="11" customWidth="1"/>
    <col min="10" max="11" width="4.375" style="11" customWidth="1"/>
    <col min="12" max="13" width="7.75" style="11" customWidth="1"/>
    <col min="14" max="16384" width="4.375" style="11"/>
  </cols>
  <sheetData>
    <row r="1" spans="1:18" ht="27.75" customHeight="1">
      <c r="A1" s="82" t="s">
        <v>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 customHeight="1">
      <c r="A2" s="11"/>
      <c r="B2" s="4"/>
      <c r="C2" s="11"/>
      <c r="D2" s="12"/>
      <c r="E2" s="11"/>
      <c r="J2" s="13"/>
      <c r="K2" s="4"/>
      <c r="L2" s="4"/>
    </row>
    <row r="3" spans="1:18" ht="20.25" customHeight="1">
      <c r="A3" s="16" t="s">
        <v>21</v>
      </c>
      <c r="C3" s="11"/>
      <c r="D3" s="83">
        <v>42176</v>
      </c>
      <c r="E3" s="83"/>
      <c r="F3" s="83"/>
      <c r="G3" s="83"/>
    </row>
    <row r="4" spans="1:18" ht="20.25" customHeight="1">
      <c r="A4" s="16" t="s">
        <v>22</v>
      </c>
      <c r="C4" s="11"/>
      <c r="D4" s="13" t="s">
        <v>86</v>
      </c>
      <c r="E4" s="11"/>
    </row>
    <row r="5" spans="1:18" ht="20.25" customHeight="1">
      <c r="A5" s="16" t="s">
        <v>4</v>
      </c>
      <c r="C5" s="11"/>
      <c r="D5" s="13" t="s">
        <v>45</v>
      </c>
      <c r="E5" s="11"/>
    </row>
    <row r="6" spans="1:18" ht="20.25" customHeight="1">
      <c r="A6" s="16" t="s">
        <v>5</v>
      </c>
      <c r="C6" s="11"/>
      <c r="D6" s="11" t="s">
        <v>23</v>
      </c>
      <c r="E6" s="11"/>
    </row>
    <row r="7" spans="1:18" ht="20.25" customHeight="1">
      <c r="A7" s="16" t="s">
        <v>6</v>
      </c>
      <c r="C7" s="11"/>
      <c r="D7" s="26" t="s">
        <v>44</v>
      </c>
      <c r="E7" s="26"/>
      <c r="F7" s="26"/>
      <c r="G7" s="26"/>
      <c r="H7" s="26"/>
      <c r="I7" s="26"/>
      <c r="J7" s="26"/>
      <c r="K7" s="26"/>
    </row>
    <row r="8" spans="1:18" ht="20.25" customHeight="1">
      <c r="A8" s="16"/>
      <c r="C8" s="11"/>
      <c r="D8" s="13"/>
      <c r="E8" s="11"/>
    </row>
    <row r="9" spans="1:18" ht="20.25" customHeight="1">
      <c r="A9" s="16" t="s">
        <v>24</v>
      </c>
      <c r="B9" s="4"/>
      <c r="C9" s="11"/>
      <c r="D9" s="12"/>
      <c r="E9" s="11"/>
    </row>
    <row r="10" spans="1:18" ht="20.25" customHeight="1">
      <c r="A10" s="1" t="s">
        <v>25</v>
      </c>
      <c r="B10" s="62" t="s">
        <v>6</v>
      </c>
      <c r="C10" s="62"/>
      <c r="D10" s="62"/>
      <c r="E10" s="62" t="s">
        <v>7</v>
      </c>
      <c r="F10" s="62"/>
      <c r="G10" s="62"/>
      <c r="H10" s="62"/>
      <c r="I10" s="62"/>
      <c r="J10" s="62"/>
      <c r="K10" s="62"/>
      <c r="L10" s="1" t="s">
        <v>15</v>
      </c>
      <c r="M10" s="1" t="s">
        <v>66</v>
      </c>
    </row>
    <row r="11" spans="1:18" ht="21.75" customHeight="1">
      <c r="A11" s="1" t="s">
        <v>34</v>
      </c>
      <c r="B11" s="63" t="s">
        <v>58</v>
      </c>
      <c r="C11" s="77"/>
      <c r="D11" s="78"/>
      <c r="E11" s="79" t="str">
        <f>日程表!AF5</f>
        <v>北里</v>
      </c>
      <c r="F11" s="80"/>
      <c r="G11" s="36"/>
      <c r="H11" s="2" t="s">
        <v>26</v>
      </c>
      <c r="I11" s="36"/>
      <c r="J11" s="80" t="str">
        <f>日程表!AH5</f>
        <v>安土</v>
      </c>
      <c r="K11" s="81"/>
      <c r="L11" s="35" t="str">
        <f>E12</f>
        <v>亀山B</v>
      </c>
      <c r="M11" s="35" t="str">
        <f>J13</f>
        <v>多賀</v>
      </c>
    </row>
    <row r="12" spans="1:18" ht="27.95" customHeight="1">
      <c r="A12" s="1" t="s">
        <v>35</v>
      </c>
      <c r="B12" s="63" t="s">
        <v>59</v>
      </c>
      <c r="C12" s="77"/>
      <c r="D12" s="78"/>
      <c r="E12" s="79" t="str">
        <f>日程表!AF6</f>
        <v>亀山B</v>
      </c>
      <c r="F12" s="80"/>
      <c r="G12" s="36"/>
      <c r="H12" s="2" t="s">
        <v>27</v>
      </c>
      <c r="I12" s="36"/>
      <c r="J12" s="80" t="str">
        <f>日程表!AH6</f>
        <v>馬淵</v>
      </c>
      <c r="K12" s="81"/>
      <c r="L12" s="35" t="str">
        <f>E11</f>
        <v>北里</v>
      </c>
      <c r="M12" s="35" t="str">
        <f>J11</f>
        <v>安土</v>
      </c>
    </row>
    <row r="13" spans="1:18" ht="27.95" customHeight="1">
      <c r="A13" s="1" t="s">
        <v>36</v>
      </c>
      <c r="B13" s="63" t="s">
        <v>60</v>
      </c>
      <c r="C13" s="77"/>
      <c r="D13" s="78"/>
      <c r="E13" s="79" t="str">
        <f>日程表!AF7</f>
        <v>北里</v>
      </c>
      <c r="F13" s="80"/>
      <c r="G13" s="36"/>
      <c r="H13" s="2" t="s">
        <v>26</v>
      </c>
      <c r="I13" s="36"/>
      <c r="J13" s="80" t="str">
        <f>日程表!AH7</f>
        <v>多賀</v>
      </c>
      <c r="K13" s="81"/>
      <c r="L13" s="35" t="str">
        <f>J12</f>
        <v>馬淵</v>
      </c>
      <c r="M13" s="35" t="str">
        <f>E12</f>
        <v>亀山B</v>
      </c>
    </row>
    <row r="14" spans="1:18" ht="27.95" customHeight="1">
      <c r="A14" s="1" t="s">
        <v>16</v>
      </c>
      <c r="B14" s="63" t="s">
        <v>61</v>
      </c>
      <c r="C14" s="77"/>
      <c r="D14" s="78"/>
      <c r="E14" s="79" t="str">
        <f>日程表!AF8</f>
        <v>亀山B</v>
      </c>
      <c r="F14" s="80"/>
      <c r="G14" s="36"/>
      <c r="H14" s="2" t="s">
        <v>28</v>
      </c>
      <c r="I14" s="36"/>
      <c r="J14" s="80" t="str">
        <f>日程表!AH8</f>
        <v>城東</v>
      </c>
      <c r="K14" s="81"/>
      <c r="L14" s="35" t="str">
        <f>J13</f>
        <v>多賀</v>
      </c>
      <c r="M14" s="35" t="str">
        <f>E13</f>
        <v>北里</v>
      </c>
    </row>
    <row r="15" spans="1:18" ht="27.95" customHeight="1">
      <c r="A15" s="1" t="s">
        <v>37</v>
      </c>
      <c r="B15" s="63" t="s">
        <v>62</v>
      </c>
      <c r="C15" s="77"/>
      <c r="D15" s="78"/>
      <c r="E15" s="79" t="str">
        <f>日程表!AF9</f>
        <v>安土</v>
      </c>
      <c r="F15" s="80"/>
      <c r="G15" s="36"/>
      <c r="H15" s="2" t="s">
        <v>33</v>
      </c>
      <c r="I15" s="36"/>
      <c r="J15" s="87" t="str">
        <f>日程表!AH9</f>
        <v>馬淵</v>
      </c>
      <c r="K15" s="88"/>
      <c r="L15" s="35" t="str">
        <f>J14</f>
        <v>城東</v>
      </c>
      <c r="M15" s="35" t="str">
        <f>E14</f>
        <v>亀山B</v>
      </c>
    </row>
    <row r="16" spans="1:18" ht="27.95" customHeight="1">
      <c r="A16" s="1" t="s">
        <v>38</v>
      </c>
      <c r="B16" s="63" t="s">
        <v>63</v>
      </c>
      <c r="C16" s="77"/>
      <c r="D16" s="78"/>
      <c r="E16" s="79" t="str">
        <f>日程表!AF10</f>
        <v>北里</v>
      </c>
      <c r="F16" s="80"/>
      <c r="G16" s="36"/>
      <c r="H16" s="2" t="s">
        <v>26</v>
      </c>
      <c r="I16" s="36"/>
      <c r="J16" s="80" t="str">
        <f>日程表!AH10</f>
        <v>城東</v>
      </c>
      <c r="K16" s="81"/>
      <c r="L16" s="35" t="str">
        <f>E15</f>
        <v>安土</v>
      </c>
      <c r="M16" s="35" t="str">
        <f>J15</f>
        <v>馬淵</v>
      </c>
    </row>
    <row r="17" spans="1:18" ht="27.95" customHeight="1">
      <c r="A17" s="1" t="s">
        <v>39</v>
      </c>
      <c r="B17" s="84" t="s">
        <v>64</v>
      </c>
      <c r="C17" s="85"/>
      <c r="D17" s="86"/>
      <c r="E17" s="79" t="str">
        <f>日程表!AF11</f>
        <v>多賀</v>
      </c>
      <c r="F17" s="80"/>
      <c r="G17" s="36"/>
      <c r="H17" s="2" t="s">
        <v>28</v>
      </c>
      <c r="I17" s="36"/>
      <c r="J17" s="80" t="str">
        <f>日程表!AH11</f>
        <v>亀山B</v>
      </c>
      <c r="K17" s="81"/>
      <c r="L17" s="35" t="str">
        <f>E16</f>
        <v>北里</v>
      </c>
      <c r="M17" s="35" t="str">
        <f>J16</f>
        <v>城東</v>
      </c>
    </row>
    <row r="18" spans="1:18" ht="20.25" customHeight="1">
      <c r="A18" s="16" t="s">
        <v>29</v>
      </c>
      <c r="B18" s="4"/>
      <c r="C18" s="11"/>
      <c r="D18" s="12"/>
      <c r="E18" s="11"/>
    </row>
    <row r="19" spans="1:18" ht="20.25" customHeight="1">
      <c r="A19" s="11" t="s">
        <v>30</v>
      </c>
      <c r="C19" s="11"/>
      <c r="E19" s="11"/>
    </row>
    <row r="20" spans="1:18" ht="20.25" customHeight="1">
      <c r="A20" s="18"/>
      <c r="C20" s="11" t="s">
        <v>31</v>
      </c>
      <c r="E20" s="11"/>
    </row>
    <row r="21" spans="1:18" ht="20.25" customHeight="1">
      <c r="A21" s="11" t="s">
        <v>48</v>
      </c>
      <c r="C21" s="11"/>
      <c r="E21" s="11"/>
    </row>
    <row r="22" spans="1:18" ht="20.25" customHeight="1">
      <c r="A22" s="11" t="s">
        <v>32</v>
      </c>
      <c r="C22" s="11"/>
      <c r="E22" s="11"/>
    </row>
    <row r="23" spans="1:18" ht="20.25" customHeight="1">
      <c r="A23" s="11" t="s">
        <v>49</v>
      </c>
      <c r="C23" s="11"/>
      <c r="D23" s="11" t="str">
        <f>E11</f>
        <v>北里</v>
      </c>
      <c r="E23" s="11"/>
      <c r="R23" s="21"/>
    </row>
    <row r="24" spans="1:18" ht="20.25" customHeight="1">
      <c r="A24" s="13" t="s">
        <v>50</v>
      </c>
      <c r="B24" s="13"/>
      <c r="C24" s="13"/>
      <c r="D24" s="13"/>
      <c r="E24" s="13"/>
      <c r="F24" s="13"/>
      <c r="G24" s="13"/>
      <c r="H24" s="13"/>
      <c r="I24" s="13"/>
      <c r="J24" s="18"/>
      <c r="R24" s="21"/>
    </row>
    <row r="25" spans="1:18" ht="20.25" customHeight="1">
      <c r="A25" s="11"/>
      <c r="C25" s="11"/>
      <c r="E25" s="11"/>
      <c r="F25" s="18"/>
      <c r="G25" s="18"/>
      <c r="R25" s="21"/>
    </row>
    <row r="28" spans="1:18" ht="20.25" customHeight="1">
      <c r="A28" s="25"/>
    </row>
    <row r="29" spans="1:18" ht="20.25" customHeight="1">
      <c r="A29" s="13"/>
    </row>
    <row r="30" spans="1:18" ht="20.25" customHeight="1">
      <c r="A30" s="13"/>
    </row>
    <row r="31" spans="1:18" ht="20.25" customHeight="1">
      <c r="A31" s="13"/>
    </row>
    <row r="32" spans="1:18" ht="20.25" customHeight="1">
      <c r="A32" s="13"/>
    </row>
    <row r="33" spans="1:1" ht="20.25" customHeight="1">
      <c r="A33" s="13"/>
    </row>
    <row r="34" spans="1:1" ht="20.25" customHeight="1">
      <c r="A34" s="13"/>
    </row>
  </sheetData>
  <sheetProtection sheet="1" objects="1" scenarios="1"/>
  <mergeCells count="25">
    <mergeCell ref="B14:D14"/>
    <mergeCell ref="E14:F14"/>
    <mergeCell ref="J14:K14"/>
    <mergeCell ref="B15:D15"/>
    <mergeCell ref="E15:F15"/>
    <mergeCell ref="J15:K15"/>
    <mergeCell ref="B16:D16"/>
    <mergeCell ref="E16:F16"/>
    <mergeCell ref="J16:K16"/>
    <mergeCell ref="B17:D17"/>
    <mergeCell ref="E17:F17"/>
    <mergeCell ref="J17:K17"/>
    <mergeCell ref="A1:R1"/>
    <mergeCell ref="B10:D10"/>
    <mergeCell ref="E10:K10"/>
    <mergeCell ref="B11:D11"/>
    <mergeCell ref="E11:F11"/>
    <mergeCell ref="J11:K11"/>
    <mergeCell ref="D3:G3"/>
    <mergeCell ref="B13:D13"/>
    <mergeCell ref="E13:F13"/>
    <mergeCell ref="J13:K13"/>
    <mergeCell ref="B12:D12"/>
    <mergeCell ref="E12:F12"/>
    <mergeCell ref="J12:K12"/>
  </mergeCells>
  <phoneticPr fontId="1"/>
  <pageMargins left="0.75" right="0.75" top="1" bottom="1" header="0.51200000000000001" footer="0.51200000000000001"/>
  <pageSetup paperSize="9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topLeftCell="A4" workbookViewId="0">
      <selection activeCell="D5" sqref="D5"/>
    </sheetView>
  </sheetViews>
  <sheetFormatPr defaultColWidth="4.375" defaultRowHeight="20.25" customHeight="1"/>
  <cols>
    <col min="1" max="1" width="4.375" style="4" customWidth="1"/>
    <col min="2" max="2" width="4.375" style="11" customWidth="1"/>
    <col min="3" max="3" width="4.375" style="4" customWidth="1"/>
    <col min="4" max="4" width="4.375" style="11" customWidth="1"/>
    <col min="5" max="5" width="4.375" style="12" customWidth="1"/>
    <col min="6" max="6" width="6.375" style="11" customWidth="1"/>
    <col min="7" max="7" width="6.5" style="11" customWidth="1"/>
    <col min="8" max="9" width="6.875" style="11" customWidth="1"/>
    <col min="10" max="11" width="4.375" style="11" customWidth="1"/>
    <col min="12" max="13" width="11" style="11" bestFit="1" customWidth="1"/>
    <col min="14" max="16384" width="4.375" style="11"/>
  </cols>
  <sheetData>
    <row r="1" spans="1:20" ht="27.7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24"/>
      <c r="Q1" s="24"/>
      <c r="R1" s="24"/>
      <c r="S1" s="24"/>
      <c r="T1" s="24"/>
    </row>
    <row r="2" spans="1:20" ht="15" customHeight="1">
      <c r="A2" s="11"/>
      <c r="B2" s="4"/>
      <c r="C2" s="11"/>
      <c r="D2" s="12"/>
      <c r="E2" s="11"/>
      <c r="J2" s="13"/>
      <c r="K2" s="4"/>
      <c r="L2" s="4"/>
    </row>
    <row r="3" spans="1:20" ht="20.25" customHeight="1">
      <c r="A3" s="16" t="s">
        <v>21</v>
      </c>
      <c r="C3" s="11"/>
      <c r="D3" s="83">
        <v>42182</v>
      </c>
      <c r="E3" s="83"/>
      <c r="F3" s="83"/>
    </row>
    <row r="4" spans="1:20" ht="20.25" customHeight="1">
      <c r="A4" s="16" t="s">
        <v>22</v>
      </c>
      <c r="C4" s="11"/>
      <c r="D4" s="13" t="s">
        <v>87</v>
      </c>
      <c r="E4" s="11"/>
    </row>
    <row r="5" spans="1:20" ht="20.25" customHeight="1">
      <c r="A5" s="16" t="s">
        <v>4</v>
      </c>
      <c r="C5" s="11"/>
      <c r="D5" s="13" t="s">
        <v>45</v>
      </c>
      <c r="E5" s="11"/>
    </row>
    <row r="6" spans="1:20" ht="20.25" customHeight="1">
      <c r="A6" s="16" t="s">
        <v>5</v>
      </c>
      <c r="C6" s="11"/>
      <c r="D6" s="11" t="s">
        <v>23</v>
      </c>
      <c r="E6" s="11"/>
    </row>
    <row r="7" spans="1:20" ht="20.25" customHeight="1">
      <c r="A7" s="16" t="s">
        <v>6</v>
      </c>
      <c r="C7" s="11"/>
      <c r="D7" s="26" t="s">
        <v>44</v>
      </c>
      <c r="E7" s="26"/>
      <c r="F7" s="26"/>
      <c r="G7" s="26"/>
      <c r="H7" s="26"/>
      <c r="I7" s="26"/>
      <c r="J7" s="26"/>
      <c r="K7" s="26"/>
    </row>
    <row r="8" spans="1:20" ht="20.25" customHeight="1">
      <c r="A8" s="16"/>
      <c r="C8" s="11"/>
      <c r="D8" s="13"/>
      <c r="E8" s="11"/>
    </row>
    <row r="9" spans="1:20" ht="20.25" customHeight="1">
      <c r="A9" s="16" t="s">
        <v>24</v>
      </c>
      <c r="B9" s="4"/>
      <c r="C9" s="11"/>
      <c r="D9" s="12"/>
      <c r="E9" s="11"/>
    </row>
    <row r="10" spans="1:20" ht="20.25" customHeight="1">
      <c r="A10" s="1" t="s">
        <v>25</v>
      </c>
      <c r="B10" s="62" t="s">
        <v>6</v>
      </c>
      <c r="C10" s="62"/>
      <c r="D10" s="62"/>
      <c r="E10" s="62" t="s">
        <v>7</v>
      </c>
      <c r="F10" s="62"/>
      <c r="G10" s="62"/>
      <c r="H10" s="62"/>
      <c r="I10" s="62"/>
      <c r="J10" s="62"/>
      <c r="K10" s="62"/>
      <c r="L10" s="1" t="s">
        <v>15</v>
      </c>
      <c r="M10" s="1" t="s">
        <v>66</v>
      </c>
    </row>
    <row r="11" spans="1:20" ht="27.75" customHeight="1">
      <c r="A11" s="1">
        <v>1</v>
      </c>
      <c r="B11" s="63" t="s">
        <v>58</v>
      </c>
      <c r="C11" s="77"/>
      <c r="D11" s="78"/>
      <c r="E11" s="89" t="str">
        <f>日程表!AF15</f>
        <v>多賀</v>
      </c>
      <c r="F11" s="90"/>
      <c r="G11" s="36"/>
      <c r="H11" s="2" t="s">
        <v>40</v>
      </c>
      <c r="I11" s="36"/>
      <c r="J11" s="90" t="str">
        <f>日程表!AH15</f>
        <v>城東</v>
      </c>
      <c r="K11" s="91"/>
      <c r="L11" s="1" t="str">
        <f>日程表!AI15</f>
        <v>北里</v>
      </c>
      <c r="M11" s="1" t="str">
        <f>日程表!AJ15</f>
        <v>馬淵</v>
      </c>
    </row>
    <row r="12" spans="1:20" ht="27.95" customHeight="1">
      <c r="A12" s="1">
        <v>2</v>
      </c>
      <c r="B12" s="63" t="s">
        <v>59</v>
      </c>
      <c r="C12" s="77"/>
      <c r="D12" s="78"/>
      <c r="E12" s="89" t="str">
        <f>日程表!AF16</f>
        <v>安土</v>
      </c>
      <c r="F12" s="90"/>
      <c r="G12" s="37"/>
      <c r="H12" s="2" t="s">
        <v>26</v>
      </c>
      <c r="I12" s="36"/>
      <c r="J12" s="90" t="str">
        <f>日程表!AH16</f>
        <v>亀山B</v>
      </c>
      <c r="K12" s="91"/>
      <c r="L12" s="1" t="str">
        <f>日程表!AI16</f>
        <v>多賀</v>
      </c>
      <c r="M12" s="1" t="str">
        <f>日程表!AJ16</f>
        <v>城東</v>
      </c>
    </row>
    <row r="13" spans="1:20" ht="27.95" customHeight="1">
      <c r="A13" s="1">
        <v>3</v>
      </c>
      <c r="B13" s="63" t="s">
        <v>60</v>
      </c>
      <c r="C13" s="77"/>
      <c r="D13" s="78"/>
      <c r="E13" s="89" t="str">
        <f>日程表!AF17</f>
        <v>北里</v>
      </c>
      <c r="F13" s="90"/>
      <c r="G13" s="36"/>
      <c r="H13" s="2" t="s">
        <v>27</v>
      </c>
      <c r="I13" s="36"/>
      <c r="J13" s="90" t="str">
        <f>日程表!AH17</f>
        <v>馬淵</v>
      </c>
      <c r="K13" s="91"/>
      <c r="L13" s="1" t="str">
        <f>日程表!AI17</f>
        <v>安土</v>
      </c>
      <c r="M13" s="1" t="str">
        <f>日程表!AJ17</f>
        <v>亀山B</v>
      </c>
    </row>
    <row r="14" spans="1:20" ht="27.95" customHeight="1">
      <c r="A14" s="1">
        <v>4</v>
      </c>
      <c r="B14" s="63" t="s">
        <v>61</v>
      </c>
      <c r="C14" s="77"/>
      <c r="D14" s="78"/>
      <c r="E14" s="89" t="str">
        <f>日程表!AF18</f>
        <v>多賀</v>
      </c>
      <c r="F14" s="90"/>
      <c r="G14" s="36"/>
      <c r="H14" s="2" t="s">
        <v>26</v>
      </c>
      <c r="I14" s="36"/>
      <c r="J14" s="90" t="str">
        <f>日程表!AH18</f>
        <v>安土</v>
      </c>
      <c r="K14" s="91"/>
      <c r="L14" s="1" t="str">
        <f>日程表!AI18</f>
        <v>馬淵</v>
      </c>
      <c r="M14" s="1" t="str">
        <f>日程表!AJ18</f>
        <v>北里</v>
      </c>
    </row>
    <row r="15" spans="1:20" ht="27.95" customHeight="1">
      <c r="A15" s="1">
        <v>5</v>
      </c>
      <c r="B15" s="63" t="s">
        <v>62</v>
      </c>
      <c r="C15" s="77"/>
      <c r="D15" s="78"/>
      <c r="E15" s="63" t="str">
        <f>日程表!AF19</f>
        <v>馬淵</v>
      </c>
      <c r="F15" s="77"/>
      <c r="G15" s="37"/>
      <c r="H15" s="2" t="s">
        <v>27</v>
      </c>
      <c r="I15" s="36"/>
      <c r="J15" s="90" t="str">
        <f>日程表!AH19</f>
        <v>城東</v>
      </c>
      <c r="K15" s="91"/>
      <c r="L15" s="1" t="str">
        <f>日程表!AI19</f>
        <v>多賀</v>
      </c>
      <c r="M15" s="1" t="str">
        <f>日程表!AJ19</f>
        <v>安土</v>
      </c>
    </row>
    <row r="16" spans="1:20" ht="27.95" customHeight="1">
      <c r="A16" s="1">
        <v>6</v>
      </c>
      <c r="B16" s="63" t="s">
        <v>63</v>
      </c>
      <c r="C16" s="77"/>
      <c r="D16" s="78"/>
      <c r="E16" s="89" t="str">
        <f>日程表!AF20</f>
        <v>北里</v>
      </c>
      <c r="F16" s="90"/>
      <c r="G16" s="36"/>
      <c r="H16" s="2" t="s">
        <v>26</v>
      </c>
      <c r="I16" s="36"/>
      <c r="J16" s="90" t="str">
        <f>日程表!AH20</f>
        <v>亀山B</v>
      </c>
      <c r="K16" s="91"/>
      <c r="L16" s="1" t="str">
        <f>日程表!AI20</f>
        <v>城東</v>
      </c>
      <c r="M16" s="1" t="str">
        <f>日程表!AJ20</f>
        <v>馬淵</v>
      </c>
    </row>
    <row r="17" spans="1:18" ht="27.95" customHeight="1">
      <c r="A17" s="1">
        <v>7</v>
      </c>
      <c r="B17" s="84" t="s">
        <v>64</v>
      </c>
      <c r="C17" s="85"/>
      <c r="D17" s="86"/>
      <c r="E17" s="89" t="str">
        <f>日程表!AF21</f>
        <v>安土</v>
      </c>
      <c r="F17" s="90"/>
      <c r="G17" s="36"/>
      <c r="H17" s="2" t="s">
        <v>28</v>
      </c>
      <c r="I17" s="36"/>
      <c r="J17" s="90" t="str">
        <f>日程表!AH21</f>
        <v>城東</v>
      </c>
      <c r="K17" s="91"/>
      <c r="L17" s="1" t="str">
        <f>日程表!AI21</f>
        <v>亀山B</v>
      </c>
      <c r="M17" s="1" t="str">
        <f>日程表!AJ21</f>
        <v>多賀</v>
      </c>
    </row>
    <row r="18" spans="1:18" ht="27.95" customHeight="1">
      <c r="A18" s="1">
        <v>8</v>
      </c>
      <c r="B18" s="63" t="s">
        <v>65</v>
      </c>
      <c r="C18" s="77"/>
      <c r="D18" s="78"/>
      <c r="E18" s="89" t="str">
        <f>日程表!AF22</f>
        <v>多賀</v>
      </c>
      <c r="F18" s="90"/>
      <c r="G18" s="37"/>
      <c r="H18" s="2" t="s">
        <v>28</v>
      </c>
      <c r="I18" s="36"/>
      <c r="J18" s="90" t="str">
        <f>日程表!AH22</f>
        <v>馬淵</v>
      </c>
      <c r="K18" s="91"/>
      <c r="L18" s="1" t="str">
        <f>日程表!AI22</f>
        <v>城東</v>
      </c>
      <c r="M18" s="1" t="str">
        <f>日程表!AJ22</f>
        <v>安土</v>
      </c>
    </row>
    <row r="19" spans="1:18" ht="20.25" customHeight="1">
      <c r="A19" s="16" t="s">
        <v>29</v>
      </c>
      <c r="B19" s="4"/>
      <c r="C19" s="11"/>
      <c r="D19" s="12"/>
      <c r="E19" s="11"/>
    </row>
    <row r="20" spans="1:18" ht="20.25" customHeight="1">
      <c r="A20" s="11" t="s">
        <v>30</v>
      </c>
      <c r="C20" s="11"/>
      <c r="E20" s="11"/>
    </row>
    <row r="21" spans="1:18" ht="20.25" customHeight="1">
      <c r="A21" s="18"/>
      <c r="C21" s="11" t="s">
        <v>31</v>
      </c>
      <c r="E21" s="11"/>
    </row>
    <row r="22" spans="1:18" ht="20.25" customHeight="1">
      <c r="A22" s="11" t="s">
        <v>48</v>
      </c>
      <c r="C22" s="11"/>
      <c r="E22" s="11"/>
    </row>
    <row r="23" spans="1:18" ht="20.25" customHeight="1">
      <c r="A23" s="11" t="s">
        <v>32</v>
      </c>
      <c r="C23" s="11"/>
      <c r="E23" s="11"/>
    </row>
    <row r="24" spans="1:18" ht="20.25" customHeight="1">
      <c r="A24" s="11" t="s">
        <v>49</v>
      </c>
      <c r="C24" s="11"/>
      <c r="D24" s="11" t="str">
        <f>E11</f>
        <v>多賀</v>
      </c>
      <c r="E24" s="11"/>
      <c r="R24" s="21"/>
    </row>
    <row r="25" spans="1:18" ht="20.25" customHeight="1">
      <c r="A25" s="13" t="s">
        <v>50</v>
      </c>
      <c r="B25" s="13"/>
      <c r="C25" s="13"/>
      <c r="D25" s="13"/>
      <c r="E25" s="13"/>
      <c r="F25" s="13"/>
      <c r="G25" s="13"/>
      <c r="H25" s="13"/>
      <c r="I25" s="13"/>
      <c r="J25" s="18"/>
      <c r="R25" s="21"/>
    </row>
  </sheetData>
  <sheetProtection sheet="1" objects="1" scenarios="1"/>
  <mergeCells count="28">
    <mergeCell ref="B12:D12"/>
    <mergeCell ref="E12:F12"/>
    <mergeCell ref="J12:K12"/>
    <mergeCell ref="B13:D13"/>
    <mergeCell ref="E13:F13"/>
    <mergeCell ref="J13:K13"/>
    <mergeCell ref="J16:K16"/>
    <mergeCell ref="B15:D15"/>
    <mergeCell ref="E15:F15"/>
    <mergeCell ref="B14:D14"/>
    <mergeCell ref="E14:F14"/>
    <mergeCell ref="J14:K14"/>
    <mergeCell ref="B18:D18"/>
    <mergeCell ref="E18:F18"/>
    <mergeCell ref="J18:K18"/>
    <mergeCell ref="A1:O1"/>
    <mergeCell ref="B11:D11"/>
    <mergeCell ref="E11:F11"/>
    <mergeCell ref="J11:K11"/>
    <mergeCell ref="B10:D10"/>
    <mergeCell ref="E10:K10"/>
    <mergeCell ref="D3:F3"/>
    <mergeCell ref="B17:D17"/>
    <mergeCell ref="E17:F17"/>
    <mergeCell ref="J17:K17"/>
    <mergeCell ref="J15:K15"/>
    <mergeCell ref="B16:D16"/>
    <mergeCell ref="E16:F16"/>
  </mergeCells>
  <phoneticPr fontId="1"/>
  <pageMargins left="0.75" right="0.75" top="1" bottom="1" header="0.51200000000000001" footer="0.51200000000000001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日程表</vt:lpstr>
      <vt:lpstr>１節</vt:lpstr>
      <vt:lpstr>２節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　正則</dc:creator>
  <cp:lastModifiedBy>atsuya</cp:lastModifiedBy>
  <cp:lastPrinted>2009-01-10T11:18:36Z</cp:lastPrinted>
  <dcterms:created xsi:type="dcterms:W3CDTF">2000-05-02T01:20:30Z</dcterms:created>
  <dcterms:modified xsi:type="dcterms:W3CDTF">2015-11-13T16:18:16Z</dcterms:modified>
</cp:coreProperties>
</file>